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https://mppnz-my.sharepoint.com/personal/austin_king_mpp_govt_nz/Documents/Documents/"/>
    </mc:Choice>
  </mc:AlternateContent>
  <xr:revisionPtr revIDLastSave="2" documentId="8_{71985790-6758-41C7-B0AE-5508BE815F36}" xr6:coauthVersionLast="47" xr6:coauthVersionMax="47" xr10:uidLastSave="{2B2AA2DD-3F26-4899-8667-98C7F8C84B0C}"/>
  <bookViews>
    <workbookView xWindow="-98" yWindow="-98" windowWidth="20715" windowHeight="13276" xr2:uid="{00000000-000D-0000-FFFF-FFFF0000000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expenses'!$A$1:$E$25</definedName>
    <definedName name="_xlnm.Print_Area" localSheetId="4">'Gifts and benefits'!$A$1:$F$38</definedName>
    <definedName name="_xlnm.Print_Area" localSheetId="2">Hospitality!$A$1:$E$26</definedName>
    <definedName name="_xlnm.Print_Area" localSheetId="0">'Summary and sign-off'!$A$1:$F$23</definedName>
    <definedName name="_xlnm.Print_Area" localSheetId="1">Travel!$A$1:$E$136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 i="4" l="1"/>
  <c r="C19" i="3"/>
  <c r="C19" i="2"/>
  <c r="C107" i="1"/>
  <c r="C125" i="1"/>
  <c r="C21" i="1"/>
  <c r="B6" i="13" l="1"/>
  <c r="E60" i="13"/>
  <c r="C60" i="13"/>
  <c r="B60" i="13" l="1"/>
  <c r="B59" i="13"/>
  <c r="D59" i="13"/>
  <c r="B58" i="13"/>
  <c r="D58" i="13"/>
  <c r="D57" i="13"/>
  <c r="B57" i="13"/>
  <c r="D56" i="13"/>
  <c r="B56" i="13"/>
  <c r="D55" i="13"/>
  <c r="B55" i="13"/>
  <c r="B2" i="4"/>
  <c r="B3" i="4"/>
  <c r="B2" i="3"/>
  <c r="B3" i="3"/>
  <c r="B2" i="2"/>
  <c r="B3" i="2"/>
  <c r="B2" i="1"/>
  <c r="B3" i="1"/>
  <c r="F58" i="13" l="1"/>
  <c r="D19" i="2" s="1"/>
  <c r="F60" i="13"/>
  <c r="E27" i="4" s="1"/>
  <c r="F59" i="13"/>
  <c r="D19" i="3" s="1"/>
  <c r="F57" i="13"/>
  <c r="D125" i="1" s="1"/>
  <c r="F56" i="13"/>
  <c r="D107" i="1" s="1"/>
  <c r="F55" i="13"/>
  <c r="D21" i="1" s="1"/>
  <c r="C13" i="13"/>
  <c r="C12" i="13"/>
  <c r="C11" i="13"/>
  <c r="C16" i="13" l="1"/>
  <c r="C17" i="13"/>
  <c r="B5" i="4" l="1"/>
  <c r="B4" i="4"/>
  <c r="B5" i="3"/>
  <c r="B4" i="3"/>
  <c r="B5" i="2"/>
  <c r="B4" i="2"/>
  <c r="B5" i="1"/>
  <c r="B4" i="1"/>
  <c r="C15" i="13" l="1"/>
  <c r="F12" i="13" l="1"/>
  <c r="C27" i="4"/>
  <c r="F11" i="13" s="1"/>
  <c r="F13" i="13" l="1"/>
  <c r="B125" i="1"/>
  <c r="B17" i="13" s="1"/>
  <c r="B107" i="1"/>
  <c r="B16" i="13" s="1"/>
  <c r="B21" i="1"/>
  <c r="B15" i="13" s="1"/>
  <c r="B19" i="3" l="1"/>
  <c r="B13" i="13" s="1"/>
  <c r="B19" i="2"/>
  <c r="B12" i="13" s="1"/>
  <c r="B11" i="13" l="1"/>
  <c r="B1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4"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110"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<sst xmlns="http://schemas.openxmlformats.org/spreadsheetml/2006/main" count="412" uniqueCount="181">
  <si>
    <t>Chief Executive Expenses, Gifts and Benefits Disclosure - summary &amp; sign-off*</t>
  </si>
  <si>
    <t xml:space="preserve">Organisation Name </t>
  </si>
  <si>
    <t>Ministry for Pacific Peoples</t>
  </si>
  <si>
    <t>Chief Executive**</t>
  </si>
  <si>
    <t>Laulu Mac Leauanae</t>
  </si>
  <si>
    <t>Disclosure period start***</t>
  </si>
  <si>
    <t>Disclosure period end***</t>
  </si>
  <si>
    <t>Agency totals check</t>
  </si>
  <si>
    <t>Chief Executive approval****</t>
  </si>
  <si>
    <t>This disclosure has been approved by the Chief Executive</t>
  </si>
  <si>
    <t>Other sign-off****</t>
  </si>
  <si>
    <t>Financial Controller</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</si>
  <si>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</si>
  <si>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</si>
  <si>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</si>
  <si>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</si>
  <si>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Gifts and benefits</t>
  </si>
  <si>
    <t>Count</t>
  </si>
  <si>
    <t>Travel expenses</t>
  </si>
  <si>
    <t>Number offered</t>
  </si>
  <si>
    <t>Hospitality</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</si>
  <si>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</si>
  <si>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</si>
  <si>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</si>
  <si>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</si>
  <si>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</si>
  <si>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</si>
  <si>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</si>
  <si>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</si>
  <si>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</si>
  <si>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</si>
  <si>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</si>
  <si>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</si>
  <si>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</si>
  <si>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</si>
  <si>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</si>
  <si>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</si>
  <si>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</si>
  <si>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</si>
  <si>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</si>
  <si>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</si>
  <si>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</si>
  <si>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</si>
  <si>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not yet been approved by the Chief Executive</t>
  </si>
  <si>
    <t>Type here who else has approved this disclosure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</si>
  <si>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</si>
  <si>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</si>
  <si>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</si>
  <si>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</si>
  <si>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</si>
  <si>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</si>
  <si>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</si>
  <si>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</si>
  <si>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</si>
  <si>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</si>
  <si>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</si>
  <si>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</si>
  <si>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</si>
  <si>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</si>
  <si>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</si>
  <si>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</si>
  <si>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</si>
  <si>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</si>
  <si>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</si>
  <si>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</si>
  <si>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</si>
  <si>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</si>
  <si>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</si>
  <si>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</si>
  <si>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</si>
  <si>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</si>
  <si>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</si>
  <si>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</si>
  <si>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</si>
  <si>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</si>
  <si>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</si>
  <si>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</si>
  <si>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30/06-18/07/22</t>
  </si>
  <si>
    <t>Executive Leadership Programme at Oxford University</t>
  </si>
  <si>
    <t>Meals</t>
  </si>
  <si>
    <t>Oxford, UK</t>
  </si>
  <si>
    <t>Visa</t>
  </si>
  <si>
    <t>Accommodation</t>
  </si>
  <si>
    <t>Charger and travel adaptor</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</si>
  <si>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</si>
  <si>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</si>
  <si>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</si>
  <si>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Stakeholder meetings and Internal meeting</t>
  </si>
  <si>
    <t>Airfare</t>
  </si>
  <si>
    <t>Auckland</t>
  </si>
  <si>
    <t>Post Budget Breakfast</t>
  </si>
  <si>
    <t>Christchurch</t>
  </si>
  <si>
    <t>Meetings with AUT and Minister</t>
  </si>
  <si>
    <t>Lunch (one person)</t>
  </si>
  <si>
    <t>Accompanying Prime Minister to Samoa</t>
  </si>
  <si>
    <t>Taxi</t>
  </si>
  <si>
    <t>Wellington</t>
  </si>
  <si>
    <t>Pacific Music Awards</t>
  </si>
  <si>
    <t>Parking</t>
  </si>
  <si>
    <t>NZ Business Hall of Fame Awards &amp; Section 20 Hearing Preparation</t>
  </si>
  <si>
    <t>Rental Car</t>
  </si>
  <si>
    <t>Pacific Aotearoa Lalanga Fou Engagement Series - Wanganui</t>
  </si>
  <si>
    <t>Wanganui</t>
  </si>
  <si>
    <t xml:space="preserve">Section20 Hearing </t>
  </si>
  <si>
    <t>Section20 Hearing &amp; Dawn Raids Anniversary</t>
  </si>
  <si>
    <t>Dawn Raids Anniversary</t>
  </si>
  <si>
    <t>Pacific Aotearoa Lalanga Fou Engagement Series - Gisborne</t>
  </si>
  <si>
    <t>Gisborne</t>
  </si>
  <si>
    <t>Rental car</t>
  </si>
  <si>
    <t>Diversity Awards</t>
  </si>
  <si>
    <t>Pacific Aotearoa Lalanga Fou Engagement Series - Whangarei</t>
  </si>
  <si>
    <t>Whangarei</t>
  </si>
  <si>
    <t>Pacific Aotearoa Lalanga Fou Engagement Series - Tauranga</t>
  </si>
  <si>
    <t>Tauranga</t>
  </si>
  <si>
    <t>Pacific Aotearoa Lalanga Fou Engagement Series - Tokoroa</t>
  </si>
  <si>
    <t>Tokoroa</t>
  </si>
  <si>
    <t>Pacific Aotearoa Lalanga Fou Engagement Series - Dunedin</t>
  </si>
  <si>
    <t>Dunedin</t>
  </si>
  <si>
    <t>Refreshment</t>
  </si>
  <si>
    <t xml:space="preserve">Pacific Wellbeing Strategy Launch </t>
  </si>
  <si>
    <t>Pacific Aotearoa Lalanga Fou Engagement Series - Timaru</t>
  </si>
  <si>
    <t>Timaru</t>
  </si>
  <si>
    <t>Pacific Aotearoa Lalanga Fou Engagement Series - Christchurch</t>
  </si>
  <si>
    <t>Pacific Aotearoa Lalanga Fou Engagement Series - Auckland</t>
  </si>
  <si>
    <t>Tagata Pasifika Interview</t>
  </si>
  <si>
    <t>Uber</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</si>
  <si>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</si>
  <si>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</si>
  <si>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</si>
  <si>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</si>
  <si>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Stakeholder dinner (CPC)</t>
  </si>
  <si>
    <t>Meeting with the Minister</t>
  </si>
  <si>
    <t>Spirit of Service Awards</t>
  </si>
  <si>
    <t>Giving a speech</t>
  </si>
  <si>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</si>
  <si>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</si>
  <si>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</si>
  <si>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</si>
  <si>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</si>
  <si>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</si>
  <si>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</si>
  <si>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</si>
  <si>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</si>
  <si>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</si>
  <si>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</si>
  <si>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</si>
  <si>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</si>
  <si>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Professional Board Cohort meeting</t>
  </si>
  <si>
    <t>Refreshments</t>
  </si>
  <si>
    <t>Meeting with Ngai Tahu</t>
  </si>
  <si>
    <t>Breakfast (3 people)</t>
  </si>
  <si>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</si>
  <si>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</si>
  <si>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</si>
  <si>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</si>
  <si>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</si>
  <si>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</si>
  <si>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</si>
  <si>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</si>
  <si>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</si>
  <si>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Mobile phone costs</t>
  </si>
  <si>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</si>
  <si>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</si>
  <si>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</si>
  <si>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</si>
  <si>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</si>
  <si>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</si>
  <si>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</si>
  <si>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</si>
  <si>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</si>
  <si>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</si>
  <si>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</si>
  <si>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Various</t>
  </si>
  <si>
    <t xml:space="preserve">23 event invitations </t>
  </si>
  <si>
    <t>5 event invitations</t>
  </si>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</sst>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quot;$&quot;#,##0.00"/>
    <numFmt numFmtId="165" formatCode="[$-1409]d\ mmmm\ yyyy;@"/>
  </numFmts>
  <fonts count="32"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i/>
      <sz val="10"/>
      <name val="Arial"/>
      <family val="2"/>
    </font>
    <font>
      <sz val="10"/>
      <color rgb="FF000000"/>
      <name val="Arial"/>
      <family val="2"/>
    </font>
    <font>
      <sz val="8"/>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rgb="FFCCFFCC"/>
        <bgColor rgb="FF000000"/>
      </patternFill>
    </fill>
  </fills>
  <borders count="22">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medium">
        <color indexed="64"/>
      </right>
      <top/>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s>
  <cellStyleXfs count="2">
    <xf numFmtId="0" fontId="0" fillId="0" borderId="0"/>
    <xf numFmtId="44" fontId="19" fillId="0" borderId="0" applyFont="0" applyFill="0" applyBorder="0" applyAlignment="0" applyProtection="0"/>
  </cellStyleXfs>
  <cellXfs count="154">
    <xf numFmtId="0" fontId="0" fillId="0" borderId="0" xfId="0"/>
    <xf numFmtId="0" fontId="0" fillId="0" borderId="0" xfId="0" applyAlignment="1" applyProtection="1">
      <alignment wrapText="1"/>
      <protection locked="0"/>
    </xf>
    <xf numFmtId="0" fontId="0" fillId="0" borderId="0" xfId="0" applyProtection="1">
      <protection locked="0"/>
    </xf>
    <xf numFmtId="0" fontId="14" fillId="2" borderId="0" xfId="0" applyFont="1" applyFill="1" applyAlignment="1">
      <alignment vertical="center" wrapText="1" readingOrder="1"/>
    </xf>
    <xf numFmtId="0" fontId="0" fillId="5" borderId="0" xfId="0" applyFill="1" applyAlignment="1">
      <alignment wrapText="1"/>
    </xf>
    <xf numFmtId="0" fontId="14" fillId="0" borderId="0" xfId="0" applyFont="1" applyAlignment="1">
      <alignment vertical="center" wrapText="1" readingOrder="1"/>
    </xf>
    <xf numFmtId="0" fontId="13" fillId="0" borderId="0" xfId="0" applyFont="1" applyAlignment="1">
      <alignment vertical="center" wrapText="1" readingOrder="1"/>
    </xf>
    <xf numFmtId="0" fontId="17" fillId="0" borderId="0" xfId="0" applyFont="1" applyAlignment="1">
      <alignment vertical="center" wrapText="1" readingOrder="1"/>
    </xf>
    <xf numFmtId="0" fontId="17" fillId="0" borderId="3" xfId="0" applyFont="1" applyBorder="1" applyAlignment="1">
      <alignment vertical="center" wrapText="1" readingOrder="1"/>
    </xf>
    <xf numFmtId="0" fontId="24"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2" fillId="0" borderId="0" xfId="0" applyFont="1"/>
    <xf numFmtId="164" fontId="21" fillId="0" borderId="0" xfId="0" applyNumberFormat="1" applyFont="1" applyAlignment="1">
      <alignment vertical="center" wrapText="1"/>
    </xf>
    <xf numFmtId="0" fontId="15"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0" fillId="0" borderId="0" xfId="0" applyFont="1" applyAlignment="1">
      <alignment vertical="center" wrapText="1" readingOrder="1"/>
    </xf>
    <xf numFmtId="0" fontId="16"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5" fillId="3" borderId="0" xfId="0" applyFont="1" applyFill="1" applyAlignment="1">
      <alignment vertical="center" wrapText="1" readingOrder="1"/>
    </xf>
    <xf numFmtId="0" fontId="12" fillId="3" borderId="0" xfId="0" applyFont="1" applyFill="1"/>
    <xf numFmtId="1" fontId="17" fillId="0" borderId="5" xfId="0" applyNumberFormat="1" applyFont="1" applyBorder="1" applyAlignment="1">
      <alignment horizontal="center" vertical="center" wrapText="1"/>
    </xf>
    <xf numFmtId="0" fontId="11" fillId="0" borderId="0" xfId="0" applyFont="1" applyAlignment="1">
      <alignment vertical="center"/>
    </xf>
    <xf numFmtId="1" fontId="13" fillId="0" borderId="0" xfId="0" applyNumberFormat="1" applyFont="1" applyAlignment="1">
      <alignment horizontal="center" vertical="center" wrapText="1"/>
    </xf>
    <xf numFmtId="44" fontId="13" fillId="0" borderId="0" xfId="1" applyFont="1" applyFill="1" applyBorder="1" applyAlignment="1" applyProtection="1">
      <alignment vertical="center" wrapText="1" readingOrder="1"/>
    </xf>
    <xf numFmtId="0" fontId="11" fillId="0" borderId="0" xfId="0" applyFont="1" applyAlignment="1">
      <alignment vertical="center" wrapText="1"/>
    </xf>
    <xf numFmtId="0" fontId="0" fillId="5" borderId="0" xfId="0" applyFill="1" applyAlignment="1">
      <alignment horizontal="left" vertical="top"/>
    </xf>
    <xf numFmtId="0" fontId="15" fillId="3" borderId="0" xfId="0" applyFont="1" applyFill="1" applyAlignment="1">
      <alignment vertical="center" readingOrder="1"/>
    </xf>
    <xf numFmtId="0" fontId="26" fillId="0" borderId="0" xfId="0" applyFont="1"/>
    <xf numFmtId="164" fontId="15" fillId="8" borderId="0" xfId="0" applyNumberFormat="1" applyFont="1" applyFill="1" applyAlignment="1">
      <alignment horizontal="left" vertical="center" wrapText="1"/>
    </xf>
    <xf numFmtId="1" fontId="15" fillId="8" borderId="0" xfId="0" applyNumberFormat="1" applyFont="1" applyFill="1" applyAlignment="1">
      <alignment horizontal="center" vertical="center" wrapText="1"/>
    </xf>
    <xf numFmtId="8" fontId="0" fillId="0" borderId="0" xfId="0" applyNumberFormat="1" applyAlignment="1">
      <alignment wrapText="1"/>
    </xf>
    <xf numFmtId="8" fontId="15" fillId="3" borderId="0" xfId="0" applyNumberFormat="1" applyFont="1" applyFill="1" applyAlignment="1">
      <alignment vertical="center"/>
    </xf>
    <xf numFmtId="8" fontId="17" fillId="0" borderId="4" xfId="1" applyNumberFormat="1" applyFont="1" applyFill="1" applyBorder="1" applyAlignment="1" applyProtection="1">
      <alignment vertical="center" wrapText="1" readingOrder="1"/>
    </xf>
    <xf numFmtId="8" fontId="17" fillId="0" borderId="0" xfId="1" applyNumberFormat="1" applyFont="1" applyFill="1" applyBorder="1" applyAlignment="1" applyProtection="1">
      <alignment vertical="center" wrapText="1" readingOrder="1"/>
    </xf>
    <xf numFmtId="8" fontId="24" fillId="0" borderId="4" xfId="1" applyNumberFormat="1" applyFont="1" applyFill="1" applyBorder="1" applyAlignment="1" applyProtection="1">
      <alignment vertical="center" wrapText="1" readingOrder="1"/>
    </xf>
    <xf numFmtId="8" fontId="15"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0" fontId="27" fillId="3" borderId="0" xfId="0" applyFont="1" applyFill="1" applyAlignment="1">
      <alignment horizontal="center" vertical="center" readingOrder="1"/>
    </xf>
    <xf numFmtId="0" fontId="16" fillId="3" borderId="0" xfId="0" applyFont="1" applyFill="1" applyAlignment="1">
      <alignment vertical="center"/>
    </xf>
    <xf numFmtId="8" fontId="16"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4" fillId="3" borderId="0" xfId="0" applyFont="1" applyFill="1" applyAlignment="1">
      <alignment vertical="center" wrapText="1" readingOrder="1"/>
    </xf>
    <xf numFmtId="44" fontId="14" fillId="3" borderId="0" xfId="1" applyFont="1" applyFill="1" applyBorder="1" applyAlignment="1" applyProtection="1">
      <alignment horizontal="center" vertical="center" wrapText="1" readingOrder="1"/>
    </xf>
    <xf numFmtId="44" fontId="14" fillId="0" borderId="0" xfId="1" applyFont="1" applyFill="1" applyBorder="1" applyAlignment="1" applyProtection="1">
      <alignment horizontal="center" vertical="center" wrapText="1" readingOrder="1"/>
    </xf>
    <xf numFmtId="0" fontId="14" fillId="7" borderId="0" xfId="0" applyFont="1" applyFill="1" applyAlignment="1">
      <alignment vertical="center" wrapText="1" readingOrder="1"/>
    </xf>
    <xf numFmtId="44" fontId="14" fillId="7" borderId="0" xfId="1" applyFont="1" applyFill="1" applyBorder="1" applyAlignment="1" applyProtection="1">
      <alignment horizontal="center" vertical="center" wrapText="1" readingOrder="1"/>
    </xf>
    <xf numFmtId="0" fontId="16" fillId="0" borderId="0" xfId="0" applyFont="1" applyAlignment="1">
      <alignment wrapText="1"/>
    </xf>
    <xf numFmtId="0" fontId="12" fillId="0" borderId="0" xfId="0" applyFont="1"/>
    <xf numFmtId="165" fontId="11" fillId="9" borderId="3" xfId="0" applyNumberFormat="1" applyFont="1" applyFill="1" applyBorder="1" applyAlignment="1" applyProtection="1">
      <alignment vertical="center"/>
      <protection locked="0"/>
    </xf>
    <xf numFmtId="8"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5" fontId="11"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1" fillId="9" borderId="4" xfId="0" applyFont="1" applyFill="1" applyBorder="1" applyAlignment="1" applyProtection="1">
      <alignment horizontal="left" vertical="center" wrapText="1"/>
      <protection locked="0"/>
    </xf>
    <xf numFmtId="8" fontId="11" fillId="9" borderId="4" xfId="0" applyNumberFormat="1" applyFont="1" applyFill="1" applyBorder="1" applyAlignment="1" applyProtection="1">
      <alignment horizontal="right" vertical="center" wrapText="1"/>
      <protection locked="0"/>
    </xf>
    <xf numFmtId="165" fontId="11" fillId="9" borderId="7" xfId="0" applyNumberFormat="1" applyFont="1" applyFill="1" applyBorder="1" applyAlignment="1" applyProtection="1">
      <alignment vertical="center" wrapText="1"/>
      <protection locked="0"/>
    </xf>
    <xf numFmtId="8" fontId="11" fillId="9" borderId="8" xfId="0" applyNumberFormat="1"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165" fontId="11" fillId="3" borderId="3" xfId="0" applyNumberFormat="1" applyFont="1" applyFill="1" applyBorder="1" applyAlignment="1" applyProtection="1">
      <alignment vertical="center"/>
      <protection locked="0"/>
    </xf>
    <xf numFmtId="8" fontId="11" fillId="3" borderId="4" xfId="0" applyNumberFormat="1" applyFont="1" applyFill="1" applyBorder="1" applyAlignment="1" applyProtection="1">
      <alignment vertical="center" wrapText="1"/>
      <protection locked="0"/>
    </xf>
    <xf numFmtId="0" fontId="11" fillId="3" borderId="4" xfId="0" applyFont="1" applyFill="1" applyBorder="1" applyAlignment="1" applyProtection="1">
      <alignment vertical="center" wrapText="1"/>
      <protection locked="0"/>
    </xf>
    <xf numFmtId="0" fontId="11" fillId="3" borderId="5" xfId="0" applyFont="1" applyFill="1" applyBorder="1" applyAlignment="1" applyProtection="1">
      <alignment vertical="center" wrapText="1"/>
      <protection locked="0"/>
    </xf>
    <xf numFmtId="0" fontId="16" fillId="3" borderId="0" xfId="0" applyFont="1" applyFill="1" applyAlignment="1">
      <alignment horizontal="left" vertical="center" wrapText="1"/>
    </xf>
    <xf numFmtId="0" fontId="15" fillId="3" borderId="0" xfId="0" applyFont="1" applyFill="1" applyAlignment="1">
      <alignment horizontal="left" vertical="center" readingOrder="1"/>
    </xf>
    <xf numFmtId="164" fontId="15" fillId="3" borderId="0" xfId="0" applyNumberFormat="1" applyFont="1" applyFill="1" applyAlignment="1">
      <alignment horizontal="left" vertical="center" wrapText="1"/>
    </xf>
    <xf numFmtId="1" fontId="15" fillId="3" borderId="0" xfId="0" applyNumberFormat="1" applyFont="1" applyFill="1" applyAlignment="1">
      <alignment horizontal="center" vertical="center" wrapText="1"/>
    </xf>
    <xf numFmtId="164" fontId="27" fillId="3" borderId="0" xfId="0" applyNumberFormat="1" applyFont="1" applyFill="1" applyAlignment="1">
      <alignment horizontal="center" vertical="center" wrapText="1"/>
    </xf>
    <xf numFmtId="165" fontId="11" fillId="10" borderId="3" xfId="0" applyNumberFormat="1" applyFont="1" applyFill="1" applyBorder="1" applyAlignment="1" applyProtection="1">
      <alignment vertical="center"/>
      <protection locked="0"/>
    </xf>
    <xf numFmtId="8" fontId="11" fillId="10" borderId="4" xfId="0" applyNumberFormat="1" applyFont="1" applyFill="1" applyBorder="1" applyAlignment="1" applyProtection="1">
      <alignment vertical="center" wrapText="1"/>
      <protection locked="0"/>
    </xf>
    <xf numFmtId="0" fontId="11" fillId="10" borderId="4" xfId="0" applyFont="1" applyFill="1" applyBorder="1" applyAlignment="1" applyProtection="1">
      <alignment vertical="center" wrapText="1"/>
      <protection locked="0"/>
    </xf>
    <xf numFmtId="0" fontId="11" fillId="10" borderId="5" xfId="0" applyFont="1" applyFill="1" applyBorder="1" applyAlignment="1" applyProtection="1">
      <alignment vertical="center" wrapText="1"/>
      <protection locked="0"/>
    </xf>
    <xf numFmtId="165" fontId="11"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1" fillId="10" borderId="4" xfId="0" applyFont="1" applyFill="1" applyBorder="1" applyAlignment="1" applyProtection="1">
      <alignment horizontal="left" vertical="center" wrapText="1"/>
      <protection locked="0"/>
    </xf>
    <xf numFmtId="8" fontId="11"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27" fillId="3" borderId="0" xfId="0" applyFont="1" applyFill="1" applyAlignment="1">
      <alignment horizontal="center" vertical="center" wrapText="1"/>
    </xf>
    <xf numFmtId="165" fontId="11" fillId="10" borderId="3" xfId="0" applyNumberFormat="1" applyFont="1" applyFill="1" applyBorder="1" applyAlignment="1" applyProtection="1">
      <alignment horizontal="left" vertical="center"/>
      <protection locked="0"/>
    </xf>
    <xf numFmtId="0" fontId="4" fillId="0" borderId="0" xfId="0" applyFont="1" applyAlignment="1" applyProtection="1">
      <alignment wrapText="1"/>
      <protection locked="0"/>
    </xf>
    <xf numFmtId="165" fontId="11" fillId="10" borderId="10" xfId="0" applyNumberFormat="1" applyFont="1" applyFill="1" applyBorder="1" applyAlignment="1" applyProtection="1">
      <alignment horizontal="left" vertical="center"/>
      <protection locked="0"/>
    </xf>
    <xf numFmtId="8" fontId="11" fillId="10" borderId="8" xfId="0" applyNumberFormat="1" applyFont="1" applyFill="1" applyBorder="1" applyAlignment="1" applyProtection="1">
      <alignment vertical="center" wrapText="1"/>
      <protection locked="0"/>
    </xf>
    <xf numFmtId="165" fontId="11" fillId="10" borderId="11" xfId="0" applyNumberFormat="1" applyFont="1" applyFill="1" applyBorder="1" applyAlignment="1" applyProtection="1">
      <alignment horizontal="left" vertical="center"/>
      <protection locked="0"/>
    </xf>
    <xf numFmtId="0" fontId="29" fillId="10" borderId="4" xfId="0" applyFont="1" applyFill="1" applyBorder="1" applyAlignment="1" applyProtection="1">
      <alignment vertical="center" wrapText="1"/>
      <protection locked="0"/>
    </xf>
    <xf numFmtId="0" fontId="11" fillId="10" borderId="12" xfId="0" applyFont="1" applyFill="1" applyBorder="1" applyAlignment="1" applyProtection="1">
      <alignment vertical="center" wrapText="1"/>
      <protection locked="0"/>
    </xf>
    <xf numFmtId="0" fontId="0" fillId="10" borderId="0" xfId="0" applyFill="1" applyAlignment="1" applyProtection="1">
      <alignment horizontal="left" vertical="center" wrapText="1"/>
      <protection locked="0"/>
    </xf>
    <xf numFmtId="0" fontId="11" fillId="10" borderId="0" xfId="0" applyFont="1" applyFill="1" applyAlignment="1" applyProtection="1">
      <alignment vertical="center" wrapText="1"/>
      <protection locked="0"/>
    </xf>
    <xf numFmtId="0" fontId="11" fillId="10" borderId="8" xfId="0" applyFont="1" applyFill="1" applyBorder="1" applyAlignment="1" applyProtection="1">
      <alignment vertical="center" wrapText="1"/>
      <protection locked="0"/>
    </xf>
    <xf numFmtId="0" fontId="11" fillId="10" borderId="13" xfId="0" applyFont="1" applyFill="1" applyBorder="1" applyAlignment="1" applyProtection="1">
      <alignment vertical="center" wrapText="1"/>
      <protection locked="0"/>
    </xf>
    <xf numFmtId="165" fontId="11" fillId="10" borderId="14" xfId="0" applyNumberFormat="1" applyFont="1" applyFill="1" applyBorder="1" applyAlignment="1" applyProtection="1">
      <alignment horizontal="left" vertical="center"/>
      <protection locked="0"/>
    </xf>
    <xf numFmtId="8" fontId="11" fillId="10" borderId="16" xfId="0" applyNumberFormat="1" applyFont="1" applyFill="1" applyBorder="1" applyAlignment="1" applyProtection="1">
      <alignment vertical="center" wrapText="1"/>
      <protection locked="0"/>
    </xf>
    <xf numFmtId="0" fontId="11" fillId="10" borderId="16" xfId="0" applyFont="1" applyFill="1" applyBorder="1" applyAlignment="1" applyProtection="1">
      <alignment vertical="center" wrapText="1"/>
      <protection locked="0"/>
    </xf>
    <xf numFmtId="0" fontId="11" fillId="10" borderId="17" xfId="0" applyFont="1" applyFill="1" applyBorder="1" applyAlignment="1" applyProtection="1">
      <alignment vertical="center" wrapText="1"/>
      <protection locked="0"/>
    </xf>
    <xf numFmtId="8" fontId="11" fillId="10" borderId="15" xfId="0" applyNumberFormat="1" applyFont="1" applyFill="1" applyBorder="1" applyAlignment="1" applyProtection="1">
      <alignment vertical="center" wrapText="1"/>
      <protection locked="0"/>
    </xf>
    <xf numFmtId="165" fontId="11" fillId="10" borderId="18" xfId="0" applyNumberFormat="1" applyFont="1" applyFill="1" applyBorder="1" applyAlignment="1" applyProtection="1">
      <alignment horizontal="left" vertical="center"/>
      <protection locked="0"/>
    </xf>
    <xf numFmtId="0" fontId="11" fillId="10" borderId="19" xfId="0" applyFont="1" applyFill="1" applyBorder="1" applyAlignment="1" applyProtection="1">
      <alignment vertical="center" wrapText="1"/>
      <protection locked="0"/>
    </xf>
    <xf numFmtId="0" fontId="29" fillId="10" borderId="0" xfId="0" applyFont="1" applyFill="1" applyAlignment="1" applyProtection="1">
      <alignment vertical="center" wrapText="1"/>
      <protection locked="0"/>
    </xf>
    <xf numFmtId="0" fontId="11" fillId="11" borderId="20" xfId="0" applyFont="1" applyFill="1" applyBorder="1"/>
    <xf numFmtId="0" fontId="30" fillId="11" borderId="21" xfId="0" applyFont="1" applyFill="1" applyBorder="1" applyAlignment="1">
      <alignment wrapText="1"/>
    </xf>
    <xf numFmtId="0" fontId="11" fillId="11" borderId="21" xfId="0" applyFont="1" applyFill="1" applyBorder="1" applyAlignment="1">
      <alignment wrapText="1"/>
    </xf>
    <xf numFmtId="0" fontId="11" fillId="0" borderId="0" xfId="0" applyFont="1" applyAlignment="1">
      <alignment horizontal="center" vertical="center" wrapText="1" readingOrder="1"/>
    </xf>
    <xf numFmtId="0" fontId="10" fillId="10" borderId="2" xfId="0" applyFont="1" applyFill="1" applyBorder="1" applyAlignment="1" applyProtection="1">
      <alignment horizontal="left" vertical="center" wrapText="1" readingOrder="1"/>
      <protection locked="0"/>
    </xf>
    <xf numFmtId="0" fontId="9" fillId="0" borderId="6" xfId="0" applyFont="1" applyBorder="1" applyAlignment="1">
      <alignment horizontal="left" vertical="center"/>
    </xf>
    <xf numFmtId="0" fontId="18" fillId="2" borderId="0" xfId="0" applyFont="1" applyFill="1" applyAlignment="1">
      <alignment horizontal="center" vertical="center"/>
    </xf>
    <xf numFmtId="0" fontId="28" fillId="10" borderId="2" xfId="0" applyFont="1" applyFill="1" applyBorder="1" applyAlignment="1" applyProtection="1">
      <alignment horizontal="left" vertical="center" wrapText="1" readingOrder="1"/>
      <protection locked="0"/>
    </xf>
    <xf numFmtId="165" fontId="28" fillId="10" borderId="2" xfId="0" applyNumberFormat="1" applyFont="1" applyFill="1" applyBorder="1" applyAlignment="1" applyProtection="1">
      <alignment horizontal="left" vertical="center" wrapText="1" readingOrder="1"/>
      <protection locked="0"/>
    </xf>
    <xf numFmtId="165" fontId="9" fillId="0" borderId="2" xfId="0" applyNumberFormat="1" applyFont="1" applyBorder="1" applyAlignment="1">
      <alignment horizontal="left" vertical="center" wrapText="1" readingOrder="1"/>
    </xf>
    <xf numFmtId="0" fontId="27" fillId="3" borderId="0" xfId="0" applyFont="1" applyFill="1" applyAlignment="1">
      <alignment horizontal="center" vertical="center" wrapText="1"/>
    </xf>
    <xf numFmtId="0" fontId="14"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16"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9"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cellXfs>
  <cellStyles count="2">
    <cellStyle name="Currency" xfId="1" builtinId="4"/>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61"/>
  <sheetViews>
    <sheetView tabSelected="1" zoomScale="130" zoomScaleNormal="130" workbookViewId="0">
      <selection sqref="A1:F1"/>
    </sheetView>
  </sheetViews>
  <sheetFormatPr defaultColWidth="0" defaultRowHeight="12.75" zeroHeight="1" x14ac:dyDescent="0.35"/>
  <cols>
    <col min="1" max="1" width="35.73046875" customWidth="1"/>
    <col min="2" max="2" width="21.59765625" customWidth="1"/>
    <col min="3" max="3" width="33.59765625" customWidth="1"/>
    <col min="4" max="4" width="4.3984375" customWidth="1"/>
    <col min="5" max="5" width="29" customWidth="1"/>
    <col min="6" max="6" width="19" customWidth="1"/>
    <col min="7" max="7" width="42" customWidth="1"/>
    <col min="8" max="11" width="9.1328125" hidden="1" customWidth="1"/>
    <col min="12" max="16384" width="9.1328125" hidden="1"/>
  </cols>
  <sheetData>
    <row r="1" spans="1:11" ht="26.25" customHeight="1" x14ac:dyDescent="0.35">
      <c r="A1" s="137" t="s">
        <v>0</v>
      </c>
      <c r="B1" s="137"/>
      <c r="C1" s="137"/>
      <c r="D1" s="137"/>
      <c r="E1" s="137"/>
      <c r="F1" s="137"/>
      <c r="G1" s="17"/>
      <c r="H1" s="17"/>
      <c r="I1" s="17"/>
      <c r="J1" s="17"/>
      <c r="K1" s="17"/>
    </row>
    <row r="2" spans="1:11" ht="21" customHeight="1" x14ac:dyDescent="0.35">
      <c r="A2" s="3" t="s">
        <v>1</v>
      </c>
      <c r="B2" s="138" t="s">
        <v>2</v>
      </c>
      <c r="C2" s="138"/>
      <c r="D2" s="138"/>
      <c r="E2" s="138"/>
      <c r="F2" s="138"/>
      <c r="G2" s="17"/>
      <c r="H2" s="17"/>
      <c r="I2" s="17"/>
      <c r="J2" s="17"/>
      <c r="K2" s="17"/>
    </row>
    <row r="3" spans="1:11" ht="21" customHeight="1" x14ac:dyDescent="0.35">
      <c r="A3" s="3" t="s">
        <v>3</v>
      </c>
      <c r="B3" s="138" t="s">
        <v>4</v>
      </c>
      <c r="C3" s="138"/>
      <c r="D3" s="138"/>
      <c r="E3" s="138"/>
      <c r="F3" s="138"/>
      <c r="G3" s="17"/>
      <c r="H3" s="17"/>
      <c r="I3" s="17"/>
      <c r="J3" s="17"/>
      <c r="K3" s="17"/>
    </row>
    <row r="4" spans="1:11" ht="21" customHeight="1" x14ac:dyDescent="0.35">
      <c r="A4" s="3" t="s">
        <v>5</v>
      </c>
      <c r="B4" s="139">
        <v>44743</v>
      </c>
      <c r="C4" s="139"/>
      <c r="D4" s="139"/>
      <c r="E4" s="139"/>
      <c r="F4" s="139"/>
      <c r="G4" s="17"/>
      <c r="H4" s="17"/>
      <c r="I4" s="17"/>
      <c r="J4" s="17"/>
      <c r="K4" s="17"/>
    </row>
    <row r="5" spans="1:11" ht="21" customHeight="1" x14ac:dyDescent="0.35">
      <c r="A5" s="3" t="s">
        <v>6</v>
      </c>
      <c r="B5" s="139">
        <v>44848</v>
      </c>
      <c r="C5" s="139"/>
      <c r="D5" s="139"/>
      <c r="E5" s="139"/>
      <c r="F5" s="139"/>
      <c r="G5" s="17"/>
      <c r="H5" s="17"/>
      <c r="I5" s="17"/>
      <c r="J5" s="17"/>
      <c r="K5" s="17"/>
    </row>
    <row r="6" spans="1:11" ht="21" customHeight="1" x14ac:dyDescent="0.35">
      <c r="A6" s="3" t="s">
        <v>7</v>
      </c>
      <c r="B6" s="136" t="str">
        <f>IF(AND(Travel!B7&lt;&gt;A30,Hospitality!B7&lt;&gt;A30,'All other expenses'!B7&lt;&gt;A30,'Gifts and benefits'!B7&lt;&gt;A30),A31,IF(AND(Travel!B7=A30,Hospitality!B7=A30,'All other expenses'!B7=A30,'Gifts and benefits'!B7=A30),A33,A32))</f>
        <v>Data and totals checked on all sheets</v>
      </c>
      <c r="C6" s="136"/>
      <c r="D6" s="136"/>
      <c r="E6" s="136"/>
      <c r="F6" s="136"/>
      <c r="G6" s="23"/>
      <c r="H6" s="17"/>
      <c r="I6" s="17"/>
      <c r="J6" s="17"/>
      <c r="K6" s="17"/>
    </row>
    <row r="7" spans="1:11" ht="21" customHeight="1" x14ac:dyDescent="0.35">
      <c r="A7" s="3" t="s">
        <v>8</v>
      </c>
      <c r="B7" s="135" t="s">
        <v>9</v>
      </c>
      <c r="C7" s="135"/>
      <c r="D7" s="135"/>
      <c r="E7" s="135"/>
      <c r="F7" s="135"/>
      <c r="G7" s="23"/>
      <c r="H7" s="17"/>
      <c r="I7" s="17"/>
      <c r="J7" s="17"/>
      <c r="K7" s="17"/>
    </row>
    <row r="8" spans="1:11" ht="21" customHeight="1" x14ac:dyDescent="0.35">
      <c r="A8" s="3" t="s">
        <v>10</v>
      </c>
      <c r="B8" s="135" t="s">
        <v>11</v>
      </c>
      <c r="C8" s="135"/>
      <c r="D8" s="135"/>
      <c r="E8" s="135"/>
      <c r="F8" s="135"/>
      <c r="G8" s="23"/>
      <c r="H8" s="17"/>
      <c r="I8" s="17"/>
      <c r="J8" s="17"/>
      <c r="K8" s="17"/>
    </row>
    <row r="9" spans="1:11" ht="66.75" customHeight="1" x14ac:dyDescent="0.35">
      <c r="A9" s="134" t="s">
        <v>12</v>
      </c>
      <c r="B9" s="134"/>
      <c r="C9" s="134"/>
      <c r="D9" s="134"/>
      <c r="E9" s="134"/>
      <c r="F9" s="134"/>
      <c r="G9" s="23"/>
      <c r="H9" s="17"/>
      <c r="I9" s="17"/>
      <c r="J9" s="17"/>
      <c r="K9" s="17"/>
    </row>
    <row r="10" spans="1:11" s="77" customFormat="1" ht="36" customHeight="1" x14ac:dyDescent="0.4">
      <c r="A10" s="71" t="s">
        <v>13</v>
      </c>
      <c r="B10" s="72" t="s">
        <v>14</v>
      </c>
      <c r="C10" s="72" t="s">
        <v>15</v>
      </c>
      <c r="D10" s="73"/>
      <c r="E10" s="74" t="s">
        <v>16</v>
      </c>
      <c r="F10" s="75" t="s">
        <v>17</v>
      </c>
      <c r="G10" s="76"/>
      <c r="H10" s="76"/>
      <c r="I10" s="76"/>
      <c r="J10" s="76"/>
      <c r="K10" s="76"/>
    </row>
    <row r="11" spans="1:11" ht="27.75" customHeight="1" x14ac:dyDescent="0.4">
      <c r="A11" s="8" t="s">
        <v>18</v>
      </c>
      <c r="B11" s="45">
        <f>B15+B16+B17</f>
        <v>13985.286499999993</v>
      </c>
      <c r="C11" s="51" t="str">
        <f>IF(Travel!B6="",A34,Travel!B6)</f>
        <v>Figures include GST (where applicable)</v>
      </c>
      <c r="D11" s="6"/>
      <c r="E11" s="8" t="s">
        <v>19</v>
      </c>
      <c r="F11" s="33">
        <f>'Gifts and benefits'!C27</f>
        <v>28</v>
      </c>
      <c r="G11" s="29"/>
      <c r="H11" s="29"/>
      <c r="I11" s="29"/>
      <c r="J11" s="29"/>
      <c r="K11" s="29"/>
    </row>
    <row r="12" spans="1:11" ht="27.75" customHeight="1" x14ac:dyDescent="0.4">
      <c r="A12" s="8" t="s">
        <v>20</v>
      </c>
      <c r="B12" s="45">
        <f>Hospitality!B19</f>
        <v>97.1</v>
      </c>
      <c r="C12" s="51" t="str">
        <f>IF(Hospitality!B6="",A34,Hospitality!B6)</f>
        <v>Figures include GST (where applicable)</v>
      </c>
      <c r="D12" s="6"/>
      <c r="E12" s="8" t="s">
        <v>21</v>
      </c>
      <c r="F12" s="33">
        <f>'Gifts and benefits'!C28</f>
        <v>5</v>
      </c>
      <c r="G12" s="29"/>
      <c r="H12" s="29"/>
      <c r="I12" s="29"/>
      <c r="J12" s="29"/>
      <c r="K12" s="29"/>
    </row>
    <row r="13" spans="1:11" ht="27.75" customHeight="1" x14ac:dyDescent="0.35">
      <c r="A13" s="8" t="s">
        <v>22</v>
      </c>
      <c r="B13" s="45">
        <f>'All other expenses'!B19</f>
        <v>131.44</v>
      </c>
      <c r="C13" s="51" t="str">
        <f>IF('All other expenses'!B6="",A34,'All other expenses'!B6)</f>
        <v>Figures include GST (where applicable)</v>
      </c>
      <c r="D13" s="6"/>
      <c r="E13" s="8" t="s">
        <v>23</v>
      </c>
      <c r="F13" s="33">
        <f>'Gifts and benefits'!C29</f>
        <v>23</v>
      </c>
      <c r="G13" s="17"/>
      <c r="H13" s="17"/>
      <c r="I13" s="17"/>
      <c r="J13" s="17"/>
      <c r="K13" s="17"/>
    </row>
    <row r="14" spans="1:11" ht="12.75" customHeight="1" x14ac:dyDescent="0.35">
      <c r="A14" s="7"/>
      <c r="B14" s="46"/>
      <c r="C14" s="52"/>
      <c r="D14" s="34"/>
      <c r="E14" s="6"/>
      <c r="F14" s="35"/>
      <c r="G14" s="17"/>
      <c r="H14" s="17"/>
      <c r="I14" s="17"/>
      <c r="J14" s="17"/>
      <c r="K14" s="17"/>
    </row>
    <row r="15" spans="1:11" ht="27.75" customHeight="1" x14ac:dyDescent="0.35">
      <c r="A15" s="9" t="s">
        <v>24</v>
      </c>
      <c r="B15" s="47">
        <f>Travel!B21</f>
        <v>1026.42</v>
      </c>
      <c r="C15" s="53" t="str">
        <f>C11</f>
        <v>Figures include GST (where applicable)</v>
      </c>
      <c r="D15" s="6"/>
      <c r="E15" s="6"/>
      <c r="F15" s="35"/>
      <c r="G15" s="17"/>
      <c r="H15" s="17"/>
      <c r="I15" s="17"/>
      <c r="J15" s="17"/>
      <c r="K15" s="17"/>
    </row>
    <row r="16" spans="1:11" ht="27.75" customHeight="1" x14ac:dyDescent="0.35">
      <c r="A16" s="9" t="s">
        <v>25</v>
      </c>
      <c r="B16" s="47">
        <f>Travel!B107</f>
        <v>12870.356499999993</v>
      </c>
      <c r="C16" s="53" t="str">
        <f>C11</f>
        <v>Figures include GST (where applicable)</v>
      </c>
      <c r="D16" s="36"/>
      <c r="E16" s="6"/>
      <c r="F16" s="37"/>
      <c r="G16" s="17"/>
      <c r="H16" s="17"/>
      <c r="I16" s="17"/>
      <c r="J16" s="17"/>
      <c r="K16" s="17"/>
    </row>
    <row r="17" spans="1:11" ht="27.75" customHeight="1" x14ac:dyDescent="0.35">
      <c r="A17" s="9" t="s">
        <v>26</v>
      </c>
      <c r="B17" s="47">
        <f>Travel!B125</f>
        <v>88.509999999999991</v>
      </c>
      <c r="C17" s="53" t="str">
        <f>C11</f>
        <v>Figures include GST (where applicable)</v>
      </c>
      <c r="D17" s="6"/>
      <c r="E17" s="6"/>
      <c r="F17" s="37"/>
      <c r="G17" s="17"/>
      <c r="H17" s="17"/>
      <c r="I17" s="17"/>
      <c r="J17" s="17"/>
      <c r="K17" s="17"/>
    </row>
    <row r="18" spans="1:11" ht="27.75" customHeight="1" x14ac:dyDescent="0.4">
      <c r="A18" s="17"/>
      <c r="B18" s="19"/>
      <c r="C18" s="17"/>
      <c r="D18" s="5"/>
      <c r="E18" s="5"/>
      <c r="F18" s="28"/>
      <c r="G18" s="17"/>
      <c r="H18" s="17"/>
      <c r="I18" s="17"/>
      <c r="J18" s="17"/>
      <c r="K18" s="17"/>
    </row>
    <row r="19" spans="1:11" ht="13.15" x14ac:dyDescent="0.4">
      <c r="A19" s="18" t="s">
        <v>27</v>
      </c>
      <c r="B19" s="19"/>
      <c r="C19" s="17"/>
      <c r="D19" s="17"/>
      <c r="E19" s="17"/>
      <c r="F19" s="17"/>
      <c r="G19" s="17"/>
      <c r="H19" s="17"/>
      <c r="I19" s="17"/>
      <c r="J19" s="17"/>
      <c r="K19" s="17"/>
    </row>
    <row r="20" spans="1:11" x14ac:dyDescent="0.35">
      <c r="A20" s="20" t="s">
        <v>28</v>
      </c>
      <c r="D20" s="17"/>
      <c r="E20" s="17"/>
      <c r="F20" s="17"/>
      <c r="G20" s="17"/>
      <c r="H20" s="17"/>
      <c r="I20" s="17"/>
      <c r="J20" s="17"/>
      <c r="K20" s="17"/>
    </row>
    <row r="21" spans="1:11" ht="12.75" customHeight="1" x14ac:dyDescent="0.35">
      <c r="A21" s="20" t="s">
        <v>29</v>
      </c>
      <c r="D21" s="17"/>
      <c r="E21" s="17"/>
      <c r="F21" s="17"/>
      <c r="G21" s="17"/>
      <c r="H21" s="17"/>
      <c r="I21" s="17"/>
      <c r="J21" s="17"/>
      <c r="K21" s="17"/>
    </row>
    <row r="22" spans="1:11" ht="12.75" customHeight="1" x14ac:dyDescent="0.35">
      <c r="A22" s="20" t="s">
        <v>30</v>
      </c>
      <c r="D22" s="17"/>
      <c r="E22" s="17"/>
      <c r="F22" s="17"/>
      <c r="G22" s="17"/>
      <c r="H22" s="17"/>
      <c r="I22" s="17"/>
      <c r="J22" s="17"/>
      <c r="K22" s="17"/>
    </row>
    <row r="23" spans="1:11" ht="12.75" customHeight="1" x14ac:dyDescent="0.35">
      <c r="A23" s="20" t="s">
        <v>31</v>
      </c>
      <c r="D23" s="17"/>
      <c r="E23" s="17"/>
      <c r="F23" s="17"/>
      <c r="G23" s="17"/>
      <c r="H23" s="17"/>
      <c r="I23" s="17"/>
      <c r="J23" s="17"/>
      <c r="K23" s="17"/>
    </row>
    <row r="24" spans="1:11" x14ac:dyDescent="0.35">
      <c r="A24" s="26"/>
      <c r="B24" s="17"/>
      <c r="C24" s="17"/>
      <c r="D24" s="17"/>
      <c r="E24" s="17"/>
      <c r="F24" s="17"/>
      <c r="G24" s="17"/>
      <c r="H24" s="17"/>
      <c r="I24" s="17"/>
      <c r="J24" s="17"/>
      <c r="K24" s="17"/>
    </row>
    <row r="25" spans="1:11" ht="13.15" hidden="1" x14ac:dyDescent="0.4">
      <c r="A25" s="12" t="s">
        <v>32</v>
      </c>
      <c r="B25" s="13"/>
      <c r="C25" s="13"/>
      <c r="D25" s="13"/>
      <c r="E25" s="13"/>
      <c r="F25" s="13"/>
      <c r="G25" s="17"/>
      <c r="H25" s="17"/>
      <c r="I25" s="17"/>
      <c r="J25" s="17"/>
      <c r="K25" s="17"/>
    </row>
    <row r="26" spans="1:11" ht="12.75" hidden="1" customHeight="1" x14ac:dyDescent="0.35">
      <c r="A26" s="11" t="s">
        <v>33</v>
      </c>
      <c r="B26" s="4"/>
      <c r="C26" s="4"/>
      <c r="D26" s="11"/>
      <c r="E26" s="11"/>
      <c r="F26" s="11"/>
      <c r="G26" s="17"/>
      <c r="H26" s="17"/>
      <c r="I26" s="17"/>
      <c r="J26" s="17"/>
      <c r="K26" s="17"/>
    </row>
    <row r="27" spans="1:11" hidden="1" x14ac:dyDescent="0.35">
      <c r="A27" s="10" t="s">
        <v>34</v>
      </c>
      <c r="B27" s="10"/>
      <c r="C27" s="10"/>
      <c r="D27" s="10"/>
      <c r="E27" s="10"/>
      <c r="F27" s="10"/>
      <c r="G27" s="17"/>
      <c r="H27" s="17"/>
      <c r="I27" s="17"/>
      <c r="J27" s="17"/>
      <c r="K27" s="17"/>
    </row>
    <row r="28" spans="1:11" hidden="1" x14ac:dyDescent="0.35">
      <c r="A28" s="10" t="s">
        <v>35</v>
      </c>
      <c r="B28" s="10"/>
      <c r="C28" s="10"/>
      <c r="D28" s="10"/>
      <c r="E28" s="10"/>
      <c r="F28" s="10"/>
      <c r="G28" s="17"/>
      <c r="H28" s="17"/>
      <c r="I28" s="17"/>
      <c r="J28" s="17"/>
      <c r="K28" s="17"/>
    </row>
    <row r="29" spans="1:11" hidden="1" x14ac:dyDescent="0.35">
      <c r="A29" s="11" t="s">
        <v>36</v>
      </c>
      <c r="B29" s="11"/>
      <c r="C29" s="11"/>
      <c r="D29" s="11"/>
      <c r="E29" s="11"/>
      <c r="F29" s="11"/>
      <c r="G29" s="17"/>
      <c r="H29" s="17"/>
      <c r="I29" s="17"/>
      <c r="J29" s="17"/>
      <c r="K29" s="17"/>
    </row>
    <row r="30" spans="1:11" hidden="1" x14ac:dyDescent="0.35">
      <c r="A30" s="11" t="s">
        <v>37</v>
      </c>
      <c r="B30" s="11"/>
      <c r="C30" s="11"/>
      <c r="D30" s="11"/>
      <c r="E30" s="11"/>
      <c r="F30" s="11"/>
      <c r="G30" s="17"/>
      <c r="H30" s="17"/>
      <c r="I30" s="17"/>
      <c r="J30" s="17"/>
      <c r="K30" s="17"/>
    </row>
    <row r="31" spans="1:11" hidden="1" x14ac:dyDescent="0.35">
      <c r="A31" s="10" t="s">
        <v>38</v>
      </c>
      <c r="B31" s="10"/>
      <c r="C31" s="10"/>
      <c r="D31" s="10"/>
      <c r="E31" s="10"/>
      <c r="F31" s="10"/>
      <c r="G31" s="17"/>
      <c r="H31" s="17"/>
      <c r="I31" s="17"/>
      <c r="J31" s="17"/>
      <c r="K31" s="17"/>
    </row>
    <row r="32" spans="1:11" hidden="1" x14ac:dyDescent="0.35">
      <c r="A32" s="10" t="s">
        <v>39</v>
      </c>
      <c r="B32" s="10"/>
      <c r="C32" s="10"/>
      <c r="D32" s="10"/>
      <c r="E32" s="10"/>
      <c r="F32" s="10"/>
      <c r="G32" s="17"/>
      <c r="H32" s="17"/>
      <c r="I32" s="17"/>
      <c r="J32" s="17"/>
      <c r="K32" s="17"/>
    </row>
    <row r="33" spans="1:11" hidden="1" x14ac:dyDescent="0.35">
      <c r="A33" s="10" t="s">
        <v>40</v>
      </c>
      <c r="B33" s="10"/>
      <c r="C33" s="10"/>
      <c r="D33" s="10"/>
      <c r="E33" s="10"/>
      <c r="F33" s="10"/>
      <c r="G33" s="17"/>
      <c r="H33" s="17"/>
      <c r="I33" s="17"/>
      <c r="J33" s="17"/>
      <c r="K33" s="17"/>
    </row>
    <row r="34" spans="1:11" hidden="1" x14ac:dyDescent="0.35">
      <c r="A34" s="11" t="s">
        <v>41</v>
      </c>
      <c r="B34" s="11"/>
      <c r="C34" s="11"/>
      <c r="D34" s="11"/>
      <c r="E34" s="11"/>
      <c r="F34" s="11"/>
      <c r="G34" s="17"/>
      <c r="H34" s="17"/>
      <c r="I34" s="17"/>
      <c r="J34" s="17"/>
      <c r="K34" s="17"/>
    </row>
    <row r="35" spans="1:11" hidden="1" x14ac:dyDescent="0.35">
      <c r="A35" s="11" t="s">
        <v>42</v>
      </c>
      <c r="B35" s="11"/>
      <c r="C35" s="11"/>
      <c r="D35" s="11"/>
      <c r="E35" s="11"/>
      <c r="F35" s="11"/>
      <c r="G35" s="17"/>
      <c r="H35" s="17"/>
      <c r="I35" s="17"/>
      <c r="J35" s="17"/>
      <c r="K35" s="17"/>
    </row>
    <row r="36" spans="1:11" hidden="1" x14ac:dyDescent="0.35">
      <c r="A36" s="10" t="s">
        <v>43</v>
      </c>
      <c r="B36" s="49"/>
      <c r="C36" s="49"/>
      <c r="D36" s="49"/>
      <c r="E36" s="49"/>
      <c r="F36" s="49"/>
      <c r="G36" s="17"/>
      <c r="H36" s="17"/>
      <c r="I36" s="17"/>
      <c r="J36" s="17"/>
      <c r="K36" s="17"/>
    </row>
    <row r="37" spans="1:11" hidden="1" x14ac:dyDescent="0.35">
      <c r="A37" s="10" t="s">
        <v>9</v>
      </c>
      <c r="B37" s="49"/>
      <c r="C37" s="49"/>
      <c r="D37" s="49"/>
      <c r="E37" s="49"/>
      <c r="F37" s="49"/>
      <c r="G37" s="17"/>
      <c r="H37" s="17"/>
      <c r="I37" s="17"/>
      <c r="J37" s="17"/>
      <c r="K37" s="17"/>
    </row>
    <row r="38" spans="1:11" hidden="1" x14ac:dyDescent="0.35">
      <c r="A38" s="10" t="s">
        <v>44</v>
      </c>
      <c r="B38" s="49"/>
      <c r="C38" s="49"/>
      <c r="D38" s="49"/>
      <c r="E38" s="49"/>
      <c r="F38" s="49"/>
      <c r="G38" s="17"/>
      <c r="H38" s="17"/>
      <c r="I38" s="17"/>
      <c r="J38" s="17"/>
      <c r="K38" s="17"/>
    </row>
    <row r="39" spans="1:11" hidden="1" x14ac:dyDescent="0.35">
      <c r="A39" s="11" t="s">
        <v>45</v>
      </c>
      <c r="B39" s="4"/>
      <c r="C39" s="4"/>
      <c r="D39" s="4"/>
      <c r="E39" s="4"/>
      <c r="F39" s="4"/>
      <c r="G39" s="17"/>
      <c r="H39" s="17"/>
      <c r="I39" s="17"/>
      <c r="J39" s="17"/>
      <c r="K39" s="17"/>
    </row>
    <row r="40" spans="1:11" hidden="1" x14ac:dyDescent="0.35">
      <c r="A40" s="4" t="s">
        <v>46</v>
      </c>
      <c r="B40" s="4"/>
      <c r="C40" s="4"/>
      <c r="D40" s="4"/>
      <c r="E40" s="4"/>
      <c r="F40" s="4"/>
      <c r="G40" s="17"/>
      <c r="H40" s="17"/>
      <c r="I40" s="17"/>
      <c r="J40" s="17"/>
      <c r="K40" s="17"/>
    </row>
    <row r="41" spans="1:11" hidden="1" x14ac:dyDescent="0.35">
      <c r="A41" s="4" t="s">
        <v>47</v>
      </c>
      <c r="B41" s="4"/>
      <c r="C41" s="4"/>
      <c r="D41" s="4"/>
      <c r="E41" s="4"/>
      <c r="F41" s="4"/>
      <c r="G41" s="17"/>
      <c r="H41" s="17"/>
      <c r="I41" s="17"/>
      <c r="J41" s="17"/>
      <c r="K41" s="17"/>
    </row>
    <row r="42" spans="1:11" hidden="1" x14ac:dyDescent="0.35">
      <c r="A42" s="4" t="s">
        <v>48</v>
      </c>
      <c r="B42" s="4"/>
      <c r="C42" s="4"/>
      <c r="D42" s="4"/>
      <c r="E42" s="4"/>
      <c r="F42" s="4"/>
      <c r="G42" s="17"/>
      <c r="H42" s="17"/>
      <c r="I42" s="17"/>
      <c r="J42" s="17"/>
      <c r="K42" s="17"/>
    </row>
    <row r="43" spans="1:11" hidden="1" x14ac:dyDescent="0.35">
      <c r="A43" s="4" t="s">
        <v>49</v>
      </c>
      <c r="B43" s="4"/>
      <c r="C43" s="4"/>
      <c r="D43" s="4"/>
      <c r="E43" s="4"/>
      <c r="F43" s="4"/>
      <c r="G43" s="17"/>
      <c r="H43" s="17"/>
      <c r="I43" s="17"/>
      <c r="J43" s="17"/>
      <c r="K43" s="17"/>
    </row>
    <row r="44" spans="1:11" hidden="1" x14ac:dyDescent="0.35">
      <c r="A44" s="4" t="s">
        <v>50</v>
      </c>
      <c r="B44" s="4"/>
      <c r="C44" s="4"/>
      <c r="D44" s="4"/>
      <c r="E44" s="4"/>
      <c r="F44" s="4"/>
      <c r="G44" s="17"/>
      <c r="H44" s="17"/>
      <c r="I44" s="17"/>
      <c r="J44" s="17"/>
      <c r="K44" s="17"/>
    </row>
    <row r="45" spans="1:11" hidden="1" x14ac:dyDescent="0.35">
      <c r="A45" s="50" t="s">
        <v>51</v>
      </c>
      <c r="B45" s="49"/>
      <c r="C45" s="49"/>
      <c r="D45" s="49"/>
      <c r="E45" s="49"/>
      <c r="F45" s="49"/>
      <c r="G45" s="17"/>
      <c r="H45" s="17"/>
      <c r="I45" s="17"/>
      <c r="J45" s="17"/>
      <c r="K45" s="17"/>
    </row>
    <row r="46" spans="1:11" hidden="1" x14ac:dyDescent="0.35">
      <c r="A46" s="49" t="s">
        <v>52</v>
      </c>
      <c r="B46" s="49"/>
      <c r="C46" s="49"/>
      <c r="D46" s="49"/>
      <c r="E46" s="49"/>
      <c r="F46" s="49"/>
      <c r="G46" s="17"/>
      <c r="H46" s="17"/>
      <c r="I46" s="17"/>
      <c r="J46" s="17"/>
      <c r="K46" s="17"/>
    </row>
    <row r="47" spans="1:11" hidden="1" x14ac:dyDescent="0.35">
      <c r="A47" s="38">
        <v>-20000</v>
      </c>
      <c r="B47" s="4"/>
      <c r="C47" s="4"/>
      <c r="D47" s="4"/>
      <c r="E47" s="4"/>
      <c r="F47" s="4"/>
      <c r="G47" s="17"/>
      <c r="H47" s="17"/>
      <c r="I47" s="17"/>
      <c r="J47" s="17"/>
      <c r="K47" s="17"/>
    </row>
    <row r="48" spans="1:11" ht="25.5" hidden="1" x14ac:dyDescent="0.35">
      <c r="A48" s="65" t="s">
        <v>53</v>
      </c>
      <c r="B48" s="49"/>
      <c r="C48" s="49"/>
      <c r="D48" s="49"/>
      <c r="E48" s="49"/>
      <c r="F48" s="49"/>
      <c r="G48" s="17"/>
      <c r="H48" s="17"/>
      <c r="I48" s="17"/>
      <c r="J48" s="17"/>
      <c r="K48" s="17"/>
    </row>
    <row r="49" spans="1:11" ht="25.5" hidden="1" x14ac:dyDescent="0.35">
      <c r="A49" s="65" t="s">
        <v>54</v>
      </c>
      <c r="B49" s="49"/>
      <c r="C49" s="49"/>
      <c r="D49" s="49"/>
      <c r="E49" s="49"/>
      <c r="F49" s="49"/>
      <c r="G49" s="17"/>
      <c r="H49" s="17"/>
      <c r="I49" s="17"/>
      <c r="J49" s="17"/>
      <c r="K49" s="17"/>
    </row>
    <row r="50" spans="1:11" ht="25.5" hidden="1" x14ac:dyDescent="0.35">
      <c r="A50" s="66" t="s">
        <v>55</v>
      </c>
      <c r="B50" s="4"/>
      <c r="C50" s="4"/>
      <c r="D50" s="4"/>
      <c r="E50" s="4"/>
      <c r="F50" s="4"/>
      <c r="G50" s="17"/>
      <c r="H50" s="17"/>
      <c r="I50" s="17"/>
      <c r="J50" s="17"/>
      <c r="K50" s="17"/>
    </row>
    <row r="51" spans="1:11" ht="25.5" hidden="1" x14ac:dyDescent="0.35">
      <c r="A51" s="66" t="s">
        <v>56</v>
      </c>
      <c r="B51" s="4"/>
      <c r="C51" s="4"/>
      <c r="D51" s="4"/>
      <c r="E51" s="4"/>
      <c r="F51" s="4"/>
      <c r="G51" s="17"/>
      <c r="H51" s="17"/>
      <c r="I51" s="17"/>
      <c r="J51" s="17"/>
      <c r="K51" s="17"/>
    </row>
    <row r="52" spans="1:11" ht="38.25" hidden="1" x14ac:dyDescent="0.4">
      <c r="A52" s="66" t="s">
        <v>57</v>
      </c>
      <c r="B52" s="58"/>
      <c r="C52" s="58"/>
      <c r="D52" s="58"/>
      <c r="E52" s="11"/>
      <c r="F52" s="11"/>
      <c r="G52" s="17"/>
      <c r="H52" s="17"/>
      <c r="I52" s="17"/>
      <c r="J52" s="17"/>
      <c r="K52" s="17"/>
    </row>
    <row r="53" spans="1:11" ht="13.15" hidden="1" x14ac:dyDescent="0.4">
      <c r="A53" s="63" t="s">
        <v>58</v>
      </c>
      <c r="B53" s="57"/>
      <c r="C53" s="57"/>
      <c r="D53" s="57"/>
      <c r="E53" s="10"/>
      <c r="F53" s="10" t="b">
        <v>1</v>
      </c>
      <c r="G53" s="17"/>
      <c r="H53" s="17"/>
      <c r="I53" s="17"/>
      <c r="J53" s="17"/>
      <c r="K53" s="17"/>
    </row>
    <row r="54" spans="1:11" ht="13.15" hidden="1" x14ac:dyDescent="0.4">
      <c r="A54" s="64" t="s">
        <v>59</v>
      </c>
      <c r="B54" s="63"/>
      <c r="C54" s="63"/>
      <c r="D54" s="63"/>
      <c r="E54" s="10"/>
      <c r="F54" s="10" t="b">
        <v>0</v>
      </c>
      <c r="G54" s="17"/>
      <c r="H54" s="17"/>
      <c r="I54" s="17"/>
      <c r="J54" s="17"/>
      <c r="K54" s="17"/>
    </row>
    <row r="55" spans="1:11" ht="13.15" hidden="1" x14ac:dyDescent="0.35">
      <c r="A55" s="67"/>
      <c r="B55" s="59">
        <f>COUNT(Travel!B12:B20)</f>
        <v>4</v>
      </c>
      <c r="C55" s="59"/>
      <c r="D55" s="59">
        <f>COUNTIF(Travel!D12:D20,"*")</f>
        <v>4</v>
      </c>
      <c r="E55" s="60"/>
      <c r="F55" s="60" t="b">
        <f>MIN(B55,D55)=MAX(B55,D55)</f>
        <v>1</v>
      </c>
      <c r="G55" s="17"/>
      <c r="H55" s="17"/>
      <c r="I55" s="17"/>
      <c r="J55" s="17"/>
      <c r="K55" s="17"/>
    </row>
    <row r="56" spans="1:11" ht="13.15" hidden="1" x14ac:dyDescent="0.35">
      <c r="A56" s="67" t="s">
        <v>60</v>
      </c>
      <c r="B56" s="59">
        <f>COUNT(Travel!B25:B106)</f>
        <v>59</v>
      </c>
      <c r="C56" s="59"/>
      <c r="D56" s="59">
        <f>COUNTIF(Travel!D25:D106,"*")</f>
        <v>59</v>
      </c>
      <c r="E56" s="60"/>
      <c r="F56" s="60" t="b">
        <f>MIN(B56,D56)=MAX(B56,D56)</f>
        <v>1</v>
      </c>
    </row>
    <row r="57" spans="1:11" ht="13.15" hidden="1" x14ac:dyDescent="0.4">
      <c r="A57" s="68"/>
      <c r="B57" s="59">
        <f>COUNT(Travel!B111:B124)</f>
        <v>5</v>
      </c>
      <c r="C57" s="59"/>
      <c r="D57" s="59">
        <f>COUNTIF(Travel!D111:D124,"*")</f>
        <v>5</v>
      </c>
      <c r="E57" s="60"/>
      <c r="F57" s="60" t="b">
        <f>MIN(B57,D57)=MAX(B57,D57)</f>
        <v>1</v>
      </c>
    </row>
    <row r="58" spans="1:11" ht="13.15" hidden="1" x14ac:dyDescent="0.4">
      <c r="A58" s="69" t="s">
        <v>61</v>
      </c>
      <c r="B58" s="61">
        <f>COUNT(Hospitality!B11:B18)</f>
        <v>2</v>
      </c>
      <c r="C58" s="61"/>
      <c r="D58" s="61">
        <f>COUNTIF(Hospitality!D11:D18,"*")</f>
        <v>2</v>
      </c>
      <c r="E58" s="62"/>
      <c r="F58" s="62" t="b">
        <f>MIN(B58,D58)=MAX(B58,D58)</f>
        <v>1</v>
      </c>
    </row>
    <row r="59" spans="1:11" ht="13.15" hidden="1" x14ac:dyDescent="0.4">
      <c r="A59" s="70" t="s">
        <v>62</v>
      </c>
      <c r="B59" s="60">
        <f>COUNT('All other expenses'!B11:B18)</f>
        <v>4</v>
      </c>
      <c r="C59" s="60"/>
      <c r="D59" s="60">
        <f>COUNTIF('All other expenses'!D11:D18,"*")</f>
        <v>4</v>
      </c>
      <c r="E59" s="60"/>
      <c r="F59" s="60" t="b">
        <f>MIN(B59,D59)=MAX(B59,D59)</f>
        <v>1</v>
      </c>
    </row>
    <row r="60" spans="1:11" ht="13.15" hidden="1" x14ac:dyDescent="0.4">
      <c r="A60" s="69" t="s">
        <v>63</v>
      </c>
      <c r="B60" s="61">
        <f>COUNTIF('Gifts and benefits'!B11:B26,"*")</f>
        <v>2</v>
      </c>
      <c r="C60" s="61">
        <f>COUNTIF('Gifts and benefits'!C11:C26,"*")</f>
        <v>2</v>
      </c>
      <c r="D60" s="61"/>
      <c r="E60" s="61">
        <f>COUNTA('Gifts and benefits'!E11:E26)</f>
        <v>2</v>
      </c>
      <c r="F60" s="62" t="b">
        <f>MIN(B60,C60,E60)=MAX(B60,C60,E60)</f>
        <v>1</v>
      </c>
    </row>
    <row r="61" spans="1:11" x14ac:dyDescent="0.35"/>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218"/>
  <sheetViews>
    <sheetView zoomScale="130" zoomScaleNormal="130" workbookViewId="0">
      <selection sqref="A1:E1"/>
    </sheetView>
  </sheetViews>
  <sheetFormatPr defaultColWidth="0" defaultRowHeight="12.75" zeroHeight="1" x14ac:dyDescent="0.35"/>
  <cols>
    <col min="1" max="1" width="35.73046875" customWidth="1"/>
    <col min="2" max="2" width="14.265625" customWidth="1"/>
    <col min="3" max="3" width="71.3984375" customWidth="1"/>
    <col min="4" max="4" width="50" customWidth="1"/>
    <col min="5" max="5" width="21.3984375" customWidth="1"/>
    <col min="6" max="6" width="37.59765625" customWidth="1"/>
    <col min="7" max="9" width="9.1328125" hidden="1" customWidth="1"/>
    <col min="10" max="13" width="0" hidden="1" customWidth="1"/>
    <col min="14" max="16384" width="9.1328125" hidden="1"/>
  </cols>
  <sheetData>
    <row r="1" spans="1:6" ht="26.25" customHeight="1" x14ac:dyDescent="0.35">
      <c r="A1" s="137" t="s">
        <v>64</v>
      </c>
      <c r="B1" s="137"/>
      <c r="C1" s="137"/>
      <c r="D1" s="137"/>
      <c r="E1" s="137"/>
      <c r="F1" s="17"/>
    </row>
    <row r="2" spans="1:6" ht="21" customHeight="1" x14ac:dyDescent="0.35">
      <c r="A2" s="3" t="s">
        <v>1</v>
      </c>
      <c r="B2" s="140" t="str">
        <f>'Summary and sign-off'!B2:F2</f>
        <v>Ministry for Pacific Peoples</v>
      </c>
      <c r="C2" s="140"/>
      <c r="D2" s="140"/>
      <c r="E2" s="140"/>
      <c r="F2" s="17"/>
    </row>
    <row r="3" spans="1:6" ht="21" customHeight="1" x14ac:dyDescent="0.35">
      <c r="A3" s="3" t="s">
        <v>65</v>
      </c>
      <c r="B3" s="140" t="str">
        <f>'Summary and sign-off'!B3:F3</f>
        <v>Laulu Mac Leauanae</v>
      </c>
      <c r="C3" s="140"/>
      <c r="D3" s="140"/>
      <c r="E3" s="140"/>
      <c r="F3" s="17"/>
    </row>
    <row r="4" spans="1:6" ht="21" customHeight="1" x14ac:dyDescent="0.35">
      <c r="A4" s="3" t="s">
        <v>66</v>
      </c>
      <c r="B4" s="140">
        <f>'Summary and sign-off'!B4:F4</f>
        <v>44743</v>
      </c>
      <c r="C4" s="140"/>
      <c r="D4" s="140"/>
      <c r="E4" s="140"/>
      <c r="F4" s="17"/>
    </row>
    <row r="5" spans="1:6" ht="21" customHeight="1" x14ac:dyDescent="0.35">
      <c r="A5" s="3" t="s">
        <v>67</v>
      </c>
      <c r="B5" s="140">
        <f>'Summary and sign-off'!B5:F5</f>
        <v>44848</v>
      </c>
      <c r="C5" s="140"/>
      <c r="D5" s="140"/>
      <c r="E5" s="140"/>
      <c r="F5" s="17"/>
    </row>
    <row r="6" spans="1:6" ht="21" customHeight="1" x14ac:dyDescent="0.35">
      <c r="A6" s="3" t="s">
        <v>68</v>
      </c>
      <c r="B6" s="135" t="s">
        <v>34</v>
      </c>
      <c r="C6" s="135"/>
      <c r="D6" s="135"/>
      <c r="E6" s="135"/>
      <c r="F6" s="17"/>
    </row>
    <row r="7" spans="1:6" ht="21" customHeight="1" x14ac:dyDescent="0.35">
      <c r="A7" s="3" t="s">
        <v>7</v>
      </c>
      <c r="B7" s="135" t="s">
        <v>37</v>
      </c>
      <c r="C7" s="135"/>
      <c r="D7" s="135"/>
      <c r="E7" s="135"/>
      <c r="F7" s="17"/>
    </row>
    <row r="8" spans="1:6" ht="36" customHeight="1" x14ac:dyDescent="0.4">
      <c r="A8" s="143" t="s">
        <v>69</v>
      </c>
      <c r="B8" s="144"/>
      <c r="C8" s="144"/>
      <c r="D8" s="144"/>
      <c r="E8" s="144"/>
      <c r="F8" s="19"/>
    </row>
    <row r="9" spans="1:6" ht="36" customHeight="1" x14ac:dyDescent="0.4">
      <c r="A9" s="145" t="s">
        <v>70</v>
      </c>
      <c r="B9" s="146"/>
      <c r="C9" s="146"/>
      <c r="D9" s="146"/>
      <c r="E9" s="146"/>
      <c r="F9" s="19"/>
    </row>
    <row r="10" spans="1:6" ht="24.75" customHeight="1" x14ac:dyDescent="0.4">
      <c r="A10" s="142" t="s">
        <v>71</v>
      </c>
      <c r="B10" s="147"/>
      <c r="C10" s="142"/>
      <c r="D10" s="142"/>
      <c r="E10" s="142"/>
      <c r="F10" s="29"/>
    </row>
    <row r="11" spans="1:6" ht="27" customHeight="1" x14ac:dyDescent="0.35">
      <c r="A11" s="24" t="s">
        <v>72</v>
      </c>
      <c r="B11" s="24" t="s">
        <v>73</v>
      </c>
      <c r="C11" s="24" t="s">
        <v>74</v>
      </c>
      <c r="D11" s="24" t="s">
        <v>75</v>
      </c>
      <c r="E11" s="24" t="s">
        <v>76</v>
      </c>
      <c r="F11" s="30"/>
    </row>
    <row r="12" spans="1:6" s="2" customFormat="1" hidden="1" x14ac:dyDescent="0.35">
      <c r="A12" s="78"/>
      <c r="B12" s="79"/>
      <c r="C12" s="80"/>
      <c r="D12" s="80"/>
      <c r="E12" s="81"/>
      <c r="F12" s="1"/>
    </row>
    <row r="13" spans="1:6" s="2" customFormat="1" x14ac:dyDescent="0.35">
      <c r="A13" s="100"/>
      <c r="B13" s="101"/>
      <c r="C13" s="102"/>
      <c r="D13" s="102"/>
      <c r="E13" s="103"/>
      <c r="F13" s="1"/>
    </row>
    <row r="14" spans="1:6" s="2" customFormat="1" x14ac:dyDescent="0.35">
      <c r="A14" s="114" t="s">
        <v>77</v>
      </c>
      <c r="B14" s="101">
        <v>400.74</v>
      </c>
      <c r="C14" s="102" t="s">
        <v>78</v>
      </c>
      <c r="D14" s="102" t="s">
        <v>79</v>
      </c>
      <c r="E14" s="103" t="s">
        <v>80</v>
      </c>
      <c r="F14" s="1"/>
    </row>
    <row r="15" spans="1:6" s="2" customFormat="1" x14ac:dyDescent="0.35">
      <c r="A15" s="114" t="s">
        <v>77</v>
      </c>
      <c r="B15" s="101">
        <v>80.62</v>
      </c>
      <c r="C15" s="102" t="s">
        <v>78</v>
      </c>
      <c r="D15" s="102" t="s">
        <v>81</v>
      </c>
      <c r="E15" s="103" t="s">
        <v>80</v>
      </c>
      <c r="F15" s="1"/>
    </row>
    <row r="16" spans="1:6" s="2" customFormat="1" x14ac:dyDescent="0.35">
      <c r="A16" s="114" t="s">
        <v>77</v>
      </c>
      <c r="B16" s="101">
        <v>447.06</v>
      </c>
      <c r="C16" s="102" t="s">
        <v>78</v>
      </c>
      <c r="D16" s="102" t="s">
        <v>82</v>
      </c>
      <c r="E16" s="103" t="s">
        <v>80</v>
      </c>
      <c r="F16" s="1"/>
    </row>
    <row r="17" spans="1:6" s="2" customFormat="1" x14ac:dyDescent="0.35">
      <c r="A17" s="114" t="s">
        <v>77</v>
      </c>
      <c r="B17" s="101">
        <v>98</v>
      </c>
      <c r="C17" s="102" t="s">
        <v>78</v>
      </c>
      <c r="D17" s="102" t="s">
        <v>83</v>
      </c>
      <c r="E17" s="103" t="s">
        <v>80</v>
      </c>
      <c r="F17" s="1"/>
    </row>
    <row r="18" spans="1:6" s="2" customFormat="1" x14ac:dyDescent="0.35">
      <c r="A18" s="112"/>
      <c r="B18" s="101"/>
      <c r="C18" s="102"/>
      <c r="D18" s="102"/>
      <c r="E18" s="103"/>
      <c r="F18" s="1"/>
    </row>
    <row r="19" spans="1:6" s="2" customFormat="1" x14ac:dyDescent="0.35">
      <c r="A19" s="104"/>
      <c r="B19" s="101"/>
      <c r="C19" s="102"/>
      <c r="D19" s="102"/>
      <c r="E19" s="103"/>
      <c r="F19" s="1"/>
    </row>
    <row r="20" spans="1:6" s="2" customFormat="1" hidden="1" x14ac:dyDescent="0.35">
      <c r="A20" s="87"/>
      <c r="B20" s="88"/>
      <c r="C20" s="89"/>
      <c r="D20" s="89"/>
      <c r="E20" s="90"/>
      <c r="F20" s="1"/>
    </row>
    <row r="21" spans="1:6" ht="19.5" customHeight="1" x14ac:dyDescent="0.35">
      <c r="A21" s="55" t="s">
        <v>84</v>
      </c>
      <c r="B21" s="56">
        <f>SUM(B12:B20)</f>
        <v>1026.42</v>
      </c>
      <c r="C21" s="111" t="str">
        <f>IF(SUBTOTAL(3,B12:B20)=SUBTOTAL(103,B12:B20),'Summary and sign-off'!$A$48,'Summary and sign-off'!$A$49)</f>
        <v>Check - there are no hidden rows with data</v>
      </c>
      <c r="D21" s="141" t="str">
        <f>IF('Summary and sign-off'!F55='Summary and sign-off'!F54,'Summary and sign-off'!A51,'Summary and sign-off'!A50)</f>
        <v>Check - each entry provides sufficient information</v>
      </c>
      <c r="E21" s="141"/>
      <c r="F21" s="17"/>
    </row>
    <row r="22" spans="1:6" ht="10.5" customHeight="1" x14ac:dyDescent="0.4">
      <c r="A22" s="17"/>
      <c r="B22" s="19"/>
      <c r="C22" s="17"/>
      <c r="D22" s="17"/>
      <c r="E22" s="17"/>
      <c r="F22" s="17"/>
    </row>
    <row r="23" spans="1:6" ht="24.75" customHeight="1" x14ac:dyDescent="0.4">
      <c r="A23" s="142" t="s">
        <v>85</v>
      </c>
      <c r="B23" s="142"/>
      <c r="C23" s="142"/>
      <c r="D23" s="142"/>
      <c r="E23" s="142"/>
      <c r="F23" s="29"/>
    </row>
    <row r="24" spans="1:6" ht="27" customHeight="1" x14ac:dyDescent="0.35">
      <c r="A24" s="24" t="s">
        <v>72</v>
      </c>
      <c r="B24" s="24" t="s">
        <v>14</v>
      </c>
      <c r="C24" s="24" t="s">
        <v>86</v>
      </c>
      <c r="D24" s="24" t="s">
        <v>75</v>
      </c>
      <c r="E24" s="24" t="s">
        <v>76</v>
      </c>
      <c r="F24" s="30"/>
    </row>
    <row r="25" spans="1:6" s="2" customFormat="1" hidden="1" x14ac:dyDescent="0.35">
      <c r="A25" s="78"/>
      <c r="B25" s="79"/>
      <c r="C25" s="80"/>
      <c r="D25" s="80"/>
      <c r="E25" s="81"/>
      <c r="F25" s="1"/>
    </row>
    <row r="26" spans="1:6" s="2" customFormat="1" x14ac:dyDescent="0.35">
      <c r="A26" s="100"/>
      <c r="B26" s="101"/>
      <c r="C26" s="102"/>
      <c r="D26" s="102"/>
      <c r="E26" s="103"/>
      <c r="F26" s="1"/>
    </row>
    <row r="27" spans="1:6" s="2" customFormat="1" x14ac:dyDescent="0.35">
      <c r="A27" s="114">
        <v>44722</v>
      </c>
      <c r="B27" s="101">
        <v>67.900000000000006</v>
      </c>
      <c r="C27" s="102" t="s">
        <v>87</v>
      </c>
      <c r="D27" s="102" t="s">
        <v>88</v>
      </c>
      <c r="E27" s="118" t="s">
        <v>89</v>
      </c>
      <c r="F27" s="1"/>
    </row>
    <row r="28" spans="1:6" s="2" customFormat="1" x14ac:dyDescent="0.35">
      <c r="A28" s="114"/>
      <c r="B28" s="101"/>
      <c r="C28" s="102"/>
      <c r="D28" s="102"/>
      <c r="E28" s="118"/>
      <c r="F28" s="1"/>
    </row>
    <row r="29" spans="1:6" s="2" customFormat="1" x14ac:dyDescent="0.35">
      <c r="A29" s="114">
        <v>44728</v>
      </c>
      <c r="B29" s="101">
        <v>164.7</v>
      </c>
      <c r="C29" s="102" t="s">
        <v>90</v>
      </c>
      <c r="D29" s="102" t="s">
        <v>82</v>
      </c>
      <c r="E29" s="118" t="s">
        <v>91</v>
      </c>
      <c r="F29" s="1"/>
    </row>
    <row r="30" spans="1:6" s="2" customFormat="1" x14ac:dyDescent="0.35">
      <c r="A30" s="114"/>
      <c r="B30" s="101"/>
      <c r="C30" s="102"/>
      <c r="D30" s="102"/>
      <c r="E30" s="118"/>
      <c r="F30" s="1"/>
    </row>
    <row r="31" spans="1:6" s="2" customFormat="1" x14ac:dyDescent="0.35">
      <c r="A31" s="114">
        <v>44771</v>
      </c>
      <c r="B31" s="101">
        <v>381.16</v>
      </c>
      <c r="C31" s="102" t="s">
        <v>92</v>
      </c>
      <c r="D31" s="102" t="s">
        <v>88</v>
      </c>
      <c r="E31" s="118" t="s">
        <v>89</v>
      </c>
      <c r="F31" s="1"/>
    </row>
    <row r="32" spans="1:6" s="2" customFormat="1" x14ac:dyDescent="0.35">
      <c r="A32" s="114">
        <v>44771</v>
      </c>
      <c r="B32" s="101">
        <v>27</v>
      </c>
      <c r="C32" s="102" t="s">
        <v>92</v>
      </c>
      <c r="D32" s="102" t="s">
        <v>93</v>
      </c>
      <c r="E32" s="118" t="s">
        <v>89</v>
      </c>
      <c r="F32" s="1"/>
    </row>
    <row r="33" spans="1:6" s="2" customFormat="1" x14ac:dyDescent="0.35">
      <c r="A33" s="114"/>
      <c r="B33" s="101"/>
      <c r="C33" s="102"/>
      <c r="D33" s="102"/>
      <c r="E33" s="118"/>
      <c r="F33" s="1"/>
    </row>
    <row r="34" spans="1:6" s="2" customFormat="1" x14ac:dyDescent="0.35">
      <c r="A34" s="114">
        <v>44773</v>
      </c>
      <c r="B34" s="101">
        <v>279.64999999999998</v>
      </c>
      <c r="C34" s="102" t="s">
        <v>94</v>
      </c>
      <c r="D34" s="102" t="s">
        <v>82</v>
      </c>
      <c r="E34" s="118" t="s">
        <v>89</v>
      </c>
      <c r="F34" s="1"/>
    </row>
    <row r="35" spans="1:6" s="2" customFormat="1" x14ac:dyDescent="0.35">
      <c r="A35" s="114">
        <v>44773</v>
      </c>
      <c r="B35" s="101">
        <v>88.6</v>
      </c>
      <c r="C35" s="102" t="s">
        <v>94</v>
      </c>
      <c r="D35" s="102" t="s">
        <v>95</v>
      </c>
      <c r="E35" s="118" t="s">
        <v>89</v>
      </c>
      <c r="F35" s="1"/>
    </row>
    <row r="36" spans="1:6" s="2" customFormat="1" x14ac:dyDescent="0.35">
      <c r="A36" s="114">
        <v>44770</v>
      </c>
      <c r="B36" s="101">
        <v>49.44</v>
      </c>
      <c r="C36" s="102" t="s">
        <v>94</v>
      </c>
      <c r="D36" s="102" t="s">
        <v>95</v>
      </c>
      <c r="E36" s="118" t="s">
        <v>96</v>
      </c>
      <c r="F36" s="1"/>
    </row>
    <row r="37" spans="1:6" s="2" customFormat="1" x14ac:dyDescent="0.35">
      <c r="A37" s="114">
        <v>44774</v>
      </c>
      <c r="B37" s="101">
        <v>97.6</v>
      </c>
      <c r="C37" s="102" t="s">
        <v>94</v>
      </c>
      <c r="D37" s="102" t="s">
        <v>95</v>
      </c>
      <c r="E37" s="118" t="s">
        <v>89</v>
      </c>
      <c r="F37" s="1"/>
    </row>
    <row r="38" spans="1:6" s="2" customFormat="1" x14ac:dyDescent="0.35">
      <c r="A38" s="114"/>
      <c r="B38" s="101"/>
      <c r="C38" s="102"/>
      <c r="D38" s="102"/>
      <c r="E38" s="118"/>
      <c r="F38" s="1"/>
    </row>
    <row r="39" spans="1:6" s="2" customFormat="1" x14ac:dyDescent="0.35">
      <c r="A39" s="114">
        <v>44777</v>
      </c>
      <c r="B39" s="101">
        <v>1234.6600000000001</v>
      </c>
      <c r="C39" s="102" t="s">
        <v>97</v>
      </c>
      <c r="D39" s="102" t="s">
        <v>88</v>
      </c>
      <c r="E39" s="118" t="s">
        <v>89</v>
      </c>
      <c r="F39" s="1"/>
    </row>
    <row r="40" spans="1:6" s="2" customFormat="1" x14ac:dyDescent="0.35">
      <c r="A40" s="114">
        <v>44777</v>
      </c>
      <c r="B40" s="101">
        <v>147.71</v>
      </c>
      <c r="C40" s="102" t="s">
        <v>97</v>
      </c>
      <c r="D40" s="102" t="s">
        <v>82</v>
      </c>
      <c r="E40" s="118" t="s">
        <v>89</v>
      </c>
      <c r="F40" s="1"/>
    </row>
    <row r="41" spans="1:6" s="2" customFormat="1" x14ac:dyDescent="0.35">
      <c r="A41" s="114">
        <v>44777</v>
      </c>
      <c r="B41" s="101">
        <v>108</v>
      </c>
      <c r="C41" s="102" t="s">
        <v>97</v>
      </c>
      <c r="D41" s="102" t="s">
        <v>98</v>
      </c>
      <c r="E41" s="118" t="s">
        <v>96</v>
      </c>
      <c r="F41" s="1"/>
    </row>
    <row r="42" spans="1:6" s="2" customFormat="1" x14ac:dyDescent="0.35">
      <c r="A42" s="114"/>
      <c r="B42" s="101"/>
      <c r="C42" s="102"/>
      <c r="D42" s="102"/>
      <c r="E42" s="118"/>
      <c r="F42" s="1"/>
    </row>
    <row r="43" spans="1:6" s="2" customFormat="1" x14ac:dyDescent="0.35">
      <c r="A43" s="114">
        <v>44791</v>
      </c>
      <c r="B43" s="101">
        <v>358.83</v>
      </c>
      <c r="C43" s="102" t="s">
        <v>99</v>
      </c>
      <c r="D43" s="102" t="s">
        <v>100</v>
      </c>
      <c r="E43" s="118" t="s">
        <v>89</v>
      </c>
      <c r="F43" s="1"/>
    </row>
    <row r="44" spans="1:6" s="2" customFormat="1" x14ac:dyDescent="0.35">
      <c r="A44" s="114"/>
      <c r="B44" s="124"/>
      <c r="C44" s="117"/>
      <c r="D44" s="102"/>
      <c r="E44" s="126"/>
      <c r="F44" s="1"/>
    </row>
    <row r="45" spans="1:6" s="2" customFormat="1" x14ac:dyDescent="0.35">
      <c r="A45" s="116">
        <v>44796</v>
      </c>
      <c r="B45" s="115">
        <v>274.50499999999994</v>
      </c>
      <c r="C45" s="102" t="s">
        <v>101</v>
      </c>
      <c r="D45" s="102" t="s">
        <v>82</v>
      </c>
      <c r="E45" s="122" t="s">
        <v>102</v>
      </c>
      <c r="F45" s="1"/>
    </row>
    <row r="46" spans="1:6" s="2" customFormat="1" x14ac:dyDescent="0.35">
      <c r="A46" s="116">
        <v>44796</v>
      </c>
      <c r="B46" s="115">
        <v>15.65</v>
      </c>
      <c r="C46" s="102" t="s">
        <v>101</v>
      </c>
      <c r="D46" s="102" t="s">
        <v>93</v>
      </c>
      <c r="E46" s="122" t="s">
        <v>102</v>
      </c>
      <c r="F46" s="1"/>
    </row>
    <row r="47" spans="1:6" s="2" customFormat="1" x14ac:dyDescent="0.35">
      <c r="A47" s="116"/>
      <c r="B47" s="115"/>
      <c r="C47" s="102"/>
      <c r="D47" s="102"/>
      <c r="E47" s="122"/>
      <c r="F47" s="1"/>
    </row>
    <row r="48" spans="1:6" s="2" customFormat="1" x14ac:dyDescent="0.35">
      <c r="A48" s="114">
        <v>44798</v>
      </c>
      <c r="B48" s="101">
        <v>622.48349999999994</v>
      </c>
      <c r="C48" s="102" t="s">
        <v>103</v>
      </c>
      <c r="D48" s="102" t="s">
        <v>88</v>
      </c>
      <c r="E48" s="118" t="s">
        <v>89</v>
      </c>
      <c r="F48" s="1"/>
    </row>
    <row r="49" spans="1:6" s="2" customFormat="1" x14ac:dyDescent="0.35">
      <c r="A49" s="114">
        <v>44798</v>
      </c>
      <c r="B49" s="101">
        <v>609.09749999999997</v>
      </c>
      <c r="C49" s="102" t="s">
        <v>104</v>
      </c>
      <c r="D49" s="102" t="s">
        <v>82</v>
      </c>
      <c r="E49" s="118" t="s">
        <v>89</v>
      </c>
      <c r="F49" s="1"/>
    </row>
    <row r="50" spans="1:6" s="2" customFormat="1" x14ac:dyDescent="0.35">
      <c r="A50" s="114">
        <v>44798</v>
      </c>
      <c r="B50" s="101">
        <v>35</v>
      </c>
      <c r="C50" s="102" t="s">
        <v>105</v>
      </c>
      <c r="D50" s="102" t="s">
        <v>98</v>
      </c>
      <c r="E50" s="118" t="s">
        <v>89</v>
      </c>
      <c r="F50" s="1"/>
    </row>
    <row r="51" spans="1:6" s="2" customFormat="1" x14ac:dyDescent="0.35">
      <c r="A51" s="114">
        <v>44798</v>
      </c>
      <c r="B51" s="101">
        <v>92</v>
      </c>
      <c r="C51" s="102" t="s">
        <v>105</v>
      </c>
      <c r="D51" s="102" t="s">
        <v>95</v>
      </c>
      <c r="E51" s="118" t="s">
        <v>89</v>
      </c>
      <c r="F51" s="1"/>
    </row>
    <row r="52" spans="1:6" s="2" customFormat="1" x14ac:dyDescent="0.35">
      <c r="A52" s="114"/>
      <c r="B52" s="101"/>
      <c r="C52" s="102"/>
      <c r="D52" s="102"/>
      <c r="E52" s="118"/>
      <c r="F52" s="1"/>
    </row>
    <row r="53" spans="1:6" s="2" customFormat="1" x14ac:dyDescent="0.35">
      <c r="A53" s="114">
        <v>44803</v>
      </c>
      <c r="B53" s="101">
        <v>630.40699999999993</v>
      </c>
      <c r="C53" s="102" t="s">
        <v>106</v>
      </c>
      <c r="D53" s="102" t="s">
        <v>88</v>
      </c>
      <c r="E53" s="118" t="s">
        <v>107</v>
      </c>
      <c r="F53" s="1"/>
    </row>
    <row r="54" spans="1:6" s="2" customFormat="1" x14ac:dyDescent="0.35">
      <c r="A54" s="114">
        <v>44803</v>
      </c>
      <c r="B54" s="101">
        <v>181.148</v>
      </c>
      <c r="C54" s="102" t="s">
        <v>106</v>
      </c>
      <c r="D54" s="102" t="s">
        <v>82</v>
      </c>
      <c r="E54" s="118" t="s">
        <v>107</v>
      </c>
      <c r="F54" s="1"/>
    </row>
    <row r="55" spans="1:6" s="2" customFormat="1" x14ac:dyDescent="0.35">
      <c r="A55" s="116">
        <v>44803</v>
      </c>
      <c r="B55" s="101">
        <v>278.392</v>
      </c>
      <c r="C55" s="102" t="s">
        <v>106</v>
      </c>
      <c r="D55" s="102" t="s">
        <v>108</v>
      </c>
      <c r="E55" s="118" t="s">
        <v>107</v>
      </c>
      <c r="F55" s="1"/>
    </row>
    <row r="56" spans="1:6" s="2" customFormat="1" x14ac:dyDescent="0.35">
      <c r="A56" s="116"/>
      <c r="B56" s="101"/>
      <c r="C56" s="102"/>
      <c r="D56" s="102"/>
      <c r="E56" s="118"/>
      <c r="F56" s="1"/>
    </row>
    <row r="57" spans="1:6" s="2" customFormat="1" x14ac:dyDescent="0.35">
      <c r="A57" s="116">
        <v>44804</v>
      </c>
      <c r="B57" s="101">
        <v>550.29799999999989</v>
      </c>
      <c r="C57" s="102" t="s">
        <v>109</v>
      </c>
      <c r="D57" s="102" t="s">
        <v>88</v>
      </c>
      <c r="E57" s="118" t="s">
        <v>89</v>
      </c>
      <c r="F57" s="1"/>
    </row>
    <row r="58" spans="1:6" s="2" customFormat="1" x14ac:dyDescent="0.35">
      <c r="A58" s="114">
        <v>44804</v>
      </c>
      <c r="B58" s="101">
        <v>26.75</v>
      </c>
      <c r="C58" s="102" t="s">
        <v>109</v>
      </c>
      <c r="D58" s="102" t="s">
        <v>93</v>
      </c>
      <c r="E58" s="118" t="s">
        <v>89</v>
      </c>
      <c r="F58" s="1"/>
    </row>
    <row r="59" spans="1:6" s="2" customFormat="1" x14ac:dyDescent="0.35">
      <c r="A59" s="114">
        <v>44804</v>
      </c>
      <c r="B59" s="101">
        <v>325.77199999999993</v>
      </c>
      <c r="C59" s="102" t="s">
        <v>109</v>
      </c>
      <c r="D59" s="102" t="s">
        <v>82</v>
      </c>
      <c r="E59" s="118" t="s">
        <v>89</v>
      </c>
      <c r="F59" s="1"/>
    </row>
    <row r="60" spans="1:6" s="2" customFormat="1" x14ac:dyDescent="0.35">
      <c r="A60" s="114"/>
      <c r="B60" s="101"/>
      <c r="C60" s="102"/>
      <c r="D60" s="102"/>
      <c r="E60" s="118"/>
      <c r="F60" s="1"/>
    </row>
    <row r="61" spans="1:6" s="2" customFormat="1" x14ac:dyDescent="0.35">
      <c r="A61" s="114">
        <v>44805</v>
      </c>
      <c r="B61" s="101">
        <v>149.99449999999999</v>
      </c>
      <c r="C61" s="102" t="s">
        <v>110</v>
      </c>
      <c r="D61" s="102" t="s">
        <v>82</v>
      </c>
      <c r="E61" s="118" t="s">
        <v>111</v>
      </c>
      <c r="F61" s="1"/>
    </row>
    <row r="62" spans="1:6" s="2" customFormat="1" x14ac:dyDescent="0.35">
      <c r="A62" s="114">
        <v>44805</v>
      </c>
      <c r="B62" s="101">
        <v>19.260000000000002</v>
      </c>
      <c r="C62" s="102" t="s">
        <v>110</v>
      </c>
      <c r="D62" s="102" t="s">
        <v>93</v>
      </c>
      <c r="E62" s="118" t="s">
        <v>111</v>
      </c>
      <c r="F62" s="1"/>
    </row>
    <row r="63" spans="1:6" s="2" customFormat="1" x14ac:dyDescent="0.35">
      <c r="A63" s="114">
        <v>44806</v>
      </c>
      <c r="B63" s="101">
        <v>78.7</v>
      </c>
      <c r="C63" s="102" t="s">
        <v>110</v>
      </c>
      <c r="D63" s="102" t="s">
        <v>95</v>
      </c>
      <c r="E63" s="118" t="s">
        <v>111</v>
      </c>
      <c r="F63" s="1"/>
    </row>
    <row r="64" spans="1:6" s="2" customFormat="1" x14ac:dyDescent="0.35">
      <c r="A64" s="114"/>
      <c r="B64" s="101"/>
      <c r="C64" s="102"/>
      <c r="D64" s="102"/>
      <c r="E64" s="118"/>
      <c r="F64" s="1"/>
    </row>
    <row r="65" spans="1:6" s="2" customFormat="1" x14ac:dyDescent="0.35">
      <c r="A65" s="114">
        <v>44810</v>
      </c>
      <c r="B65" s="101">
        <v>552.94299999999998</v>
      </c>
      <c r="C65" s="102" t="s">
        <v>112</v>
      </c>
      <c r="D65" s="102" t="s">
        <v>88</v>
      </c>
      <c r="E65" s="118" t="s">
        <v>113</v>
      </c>
      <c r="F65" s="1"/>
    </row>
    <row r="66" spans="1:6" s="2" customFormat="1" x14ac:dyDescent="0.35">
      <c r="A66" s="114">
        <v>44810</v>
      </c>
      <c r="B66" s="101">
        <v>640.99849999999992</v>
      </c>
      <c r="C66" s="102" t="s">
        <v>112</v>
      </c>
      <c r="D66" s="102" t="s">
        <v>82</v>
      </c>
      <c r="E66" s="118" t="s">
        <v>113</v>
      </c>
      <c r="F66" s="1"/>
    </row>
    <row r="67" spans="1:6" s="2" customFormat="1" x14ac:dyDescent="0.35">
      <c r="A67" s="114">
        <v>44810</v>
      </c>
      <c r="B67" s="101">
        <v>26.3</v>
      </c>
      <c r="C67" s="102" t="s">
        <v>112</v>
      </c>
      <c r="D67" s="102" t="s">
        <v>93</v>
      </c>
      <c r="E67" s="118" t="s">
        <v>113</v>
      </c>
      <c r="F67" s="1"/>
    </row>
    <row r="68" spans="1:6" s="2" customFormat="1" x14ac:dyDescent="0.35">
      <c r="A68" s="114">
        <v>44810</v>
      </c>
      <c r="B68" s="101">
        <v>74.5</v>
      </c>
      <c r="C68" s="102" t="s">
        <v>112</v>
      </c>
      <c r="D68" s="102" t="s">
        <v>98</v>
      </c>
      <c r="E68" s="118" t="s">
        <v>96</v>
      </c>
      <c r="F68" s="1"/>
    </row>
    <row r="69" spans="1:6" s="2" customFormat="1" x14ac:dyDescent="0.35">
      <c r="A69" s="114"/>
      <c r="B69" s="101"/>
      <c r="C69" s="102"/>
      <c r="D69" s="102"/>
      <c r="E69" s="118"/>
      <c r="F69" s="1"/>
    </row>
    <row r="70" spans="1:6" s="2" customFormat="1" x14ac:dyDescent="0.35">
      <c r="A70" s="114">
        <v>44812</v>
      </c>
      <c r="B70" s="101">
        <v>410.87199999999996</v>
      </c>
      <c r="C70" s="102" t="s">
        <v>114</v>
      </c>
      <c r="D70" s="102" t="s">
        <v>88</v>
      </c>
      <c r="E70" s="118" t="s">
        <v>115</v>
      </c>
      <c r="F70" s="1"/>
    </row>
    <row r="71" spans="1:6" s="2" customFormat="1" x14ac:dyDescent="0.35">
      <c r="A71" s="114">
        <v>44813</v>
      </c>
      <c r="B71" s="101">
        <v>246.35299999999998</v>
      </c>
      <c r="C71" s="102" t="s">
        <v>114</v>
      </c>
      <c r="D71" s="102" t="s">
        <v>88</v>
      </c>
      <c r="E71" s="118" t="s">
        <v>115</v>
      </c>
      <c r="F71" s="1"/>
    </row>
    <row r="72" spans="1:6" s="2" customFormat="1" x14ac:dyDescent="0.35">
      <c r="A72" s="114">
        <v>44813</v>
      </c>
      <c r="B72" s="101">
        <v>311.9375</v>
      </c>
      <c r="C72" s="102" t="s">
        <v>114</v>
      </c>
      <c r="D72" s="102" t="s">
        <v>108</v>
      </c>
      <c r="E72" s="118" t="s">
        <v>115</v>
      </c>
      <c r="F72" s="1"/>
    </row>
    <row r="73" spans="1:6" s="2" customFormat="1" x14ac:dyDescent="0.35">
      <c r="A73" s="114">
        <v>44813</v>
      </c>
      <c r="B73" s="101">
        <v>30.57</v>
      </c>
      <c r="C73" s="102" t="s">
        <v>114</v>
      </c>
      <c r="D73" s="102" t="s">
        <v>93</v>
      </c>
      <c r="E73" s="118" t="s">
        <v>115</v>
      </c>
      <c r="F73" s="1"/>
    </row>
    <row r="74" spans="1:6" s="2" customFormat="1" x14ac:dyDescent="0.35">
      <c r="A74" s="114">
        <v>44813</v>
      </c>
      <c r="B74" s="101">
        <v>79</v>
      </c>
      <c r="C74" s="102" t="s">
        <v>114</v>
      </c>
      <c r="D74" s="102" t="s">
        <v>98</v>
      </c>
      <c r="E74" s="118" t="s">
        <v>96</v>
      </c>
      <c r="F74" s="1"/>
    </row>
    <row r="75" spans="1:6" s="2" customFormat="1" x14ac:dyDescent="0.35">
      <c r="A75" s="128"/>
      <c r="B75" s="127"/>
      <c r="C75" s="130"/>
      <c r="D75" s="121"/>
      <c r="E75" s="129"/>
      <c r="F75" s="1"/>
    </row>
    <row r="76" spans="1:6" s="2" customFormat="1" x14ac:dyDescent="0.35">
      <c r="A76" s="128">
        <v>44817</v>
      </c>
      <c r="B76" s="127">
        <v>357.84550000000002</v>
      </c>
      <c r="C76" s="120" t="s">
        <v>116</v>
      </c>
      <c r="D76" s="121" t="s">
        <v>88</v>
      </c>
      <c r="E76" s="118" t="s">
        <v>117</v>
      </c>
      <c r="F76" s="1"/>
    </row>
    <row r="77" spans="1:6" s="2" customFormat="1" x14ac:dyDescent="0.35">
      <c r="A77" s="114">
        <v>44817</v>
      </c>
      <c r="B77" s="101">
        <v>236.93449999999999</v>
      </c>
      <c r="C77" s="102" t="s">
        <v>116</v>
      </c>
      <c r="D77" s="102" t="s">
        <v>82</v>
      </c>
      <c r="E77" s="118" t="s">
        <v>117</v>
      </c>
      <c r="F77" s="1"/>
    </row>
    <row r="78" spans="1:6" s="2" customFormat="1" x14ac:dyDescent="0.35">
      <c r="A78" s="114">
        <v>44817</v>
      </c>
      <c r="B78" s="101">
        <v>137.82749999999999</v>
      </c>
      <c r="C78" s="102" t="s">
        <v>116</v>
      </c>
      <c r="D78" s="102" t="s">
        <v>108</v>
      </c>
      <c r="E78" s="118" t="s">
        <v>117</v>
      </c>
      <c r="F78" s="1"/>
    </row>
    <row r="79" spans="1:6" s="2" customFormat="1" x14ac:dyDescent="0.35">
      <c r="A79" s="114">
        <v>44817</v>
      </c>
      <c r="B79" s="101">
        <v>68.5</v>
      </c>
      <c r="C79" s="102" t="s">
        <v>116</v>
      </c>
      <c r="D79" s="102" t="s">
        <v>98</v>
      </c>
      <c r="E79" s="118" t="s">
        <v>96</v>
      </c>
      <c r="F79" s="1"/>
    </row>
    <row r="80" spans="1:6" s="2" customFormat="1" x14ac:dyDescent="0.35">
      <c r="A80" s="114">
        <v>44817</v>
      </c>
      <c r="B80" s="101">
        <v>7</v>
      </c>
      <c r="C80" s="102" t="s">
        <v>116</v>
      </c>
      <c r="D80" s="102" t="s">
        <v>118</v>
      </c>
      <c r="E80" s="118" t="s">
        <v>96</v>
      </c>
      <c r="F80" s="1"/>
    </row>
    <row r="81" spans="1:6" s="2" customFormat="1" x14ac:dyDescent="0.35">
      <c r="A81" s="114"/>
      <c r="B81" s="101"/>
      <c r="C81" s="102"/>
      <c r="D81" s="102"/>
      <c r="E81" s="118"/>
      <c r="F81" s="1"/>
    </row>
    <row r="82" spans="1:6" s="2" customFormat="1" x14ac:dyDescent="0.35">
      <c r="A82" s="114">
        <v>44820</v>
      </c>
      <c r="B82" s="101">
        <v>340.28499999999997</v>
      </c>
      <c r="C82" s="102" t="s">
        <v>119</v>
      </c>
      <c r="D82" s="102" t="s">
        <v>88</v>
      </c>
      <c r="E82" s="118" t="s">
        <v>89</v>
      </c>
      <c r="F82" s="1"/>
    </row>
    <row r="83" spans="1:6" s="2" customFormat="1" x14ac:dyDescent="0.35">
      <c r="A83" s="114">
        <v>44820</v>
      </c>
      <c r="B83" s="101">
        <v>137.70099999999999</v>
      </c>
      <c r="C83" s="102" t="s">
        <v>119</v>
      </c>
      <c r="D83" s="102" t="s">
        <v>82</v>
      </c>
      <c r="E83" s="118" t="s">
        <v>89</v>
      </c>
      <c r="F83" s="1"/>
    </row>
    <row r="84" spans="1:6" s="2" customFormat="1" x14ac:dyDescent="0.35">
      <c r="A84" s="128"/>
      <c r="B84" s="101"/>
      <c r="C84" s="102"/>
      <c r="D84" s="102"/>
      <c r="E84" s="118"/>
      <c r="F84" s="1"/>
    </row>
    <row r="85" spans="1:6" s="2" customFormat="1" x14ac:dyDescent="0.35">
      <c r="A85" s="128">
        <v>44831</v>
      </c>
      <c r="B85" s="101">
        <v>170.3725</v>
      </c>
      <c r="C85" s="102" t="s">
        <v>120</v>
      </c>
      <c r="D85" s="102" t="s">
        <v>88</v>
      </c>
      <c r="E85" s="118" t="s">
        <v>121</v>
      </c>
      <c r="F85" s="1"/>
    </row>
    <row r="86" spans="1:6" s="2" customFormat="1" x14ac:dyDescent="0.35">
      <c r="A86" s="128">
        <v>44831</v>
      </c>
      <c r="B86" s="101">
        <v>204.2285</v>
      </c>
      <c r="C86" s="102" t="s">
        <v>120</v>
      </c>
      <c r="D86" s="125" t="s">
        <v>82</v>
      </c>
      <c r="E86" s="118" t="s">
        <v>121</v>
      </c>
      <c r="F86" s="1"/>
    </row>
    <row r="87" spans="1:6" s="2" customFormat="1" x14ac:dyDescent="0.35">
      <c r="A87" s="114">
        <v>44831</v>
      </c>
      <c r="B87" s="101">
        <v>338.27249999999992</v>
      </c>
      <c r="C87" s="102" t="s">
        <v>120</v>
      </c>
      <c r="D87" s="121" t="s">
        <v>108</v>
      </c>
      <c r="E87" s="118" t="s">
        <v>121</v>
      </c>
      <c r="F87" s="1"/>
    </row>
    <row r="88" spans="1:6" s="2" customFormat="1" x14ac:dyDescent="0.35">
      <c r="A88" s="114">
        <v>44831</v>
      </c>
      <c r="B88" s="101">
        <v>29.67</v>
      </c>
      <c r="C88" s="102" t="s">
        <v>120</v>
      </c>
      <c r="D88" s="102" t="s">
        <v>93</v>
      </c>
      <c r="E88" s="118" t="s">
        <v>121</v>
      </c>
      <c r="F88" s="1"/>
    </row>
    <row r="89" spans="1:6" s="2" customFormat="1" x14ac:dyDescent="0.35">
      <c r="A89" s="114">
        <v>44831</v>
      </c>
      <c r="B89" s="101">
        <v>10.6</v>
      </c>
      <c r="C89" s="102" t="s">
        <v>120</v>
      </c>
      <c r="D89" s="102" t="s">
        <v>98</v>
      </c>
      <c r="E89" s="118" t="s">
        <v>121</v>
      </c>
      <c r="F89" s="1"/>
    </row>
    <row r="90" spans="1:6" s="2" customFormat="1" x14ac:dyDescent="0.35">
      <c r="A90" s="114"/>
      <c r="B90" s="101"/>
      <c r="C90" s="117"/>
      <c r="D90" s="121"/>
      <c r="E90" s="118"/>
      <c r="F90" s="1"/>
    </row>
    <row r="91" spans="1:6" s="2" customFormat="1" x14ac:dyDescent="0.35">
      <c r="A91" s="114">
        <v>44832</v>
      </c>
      <c r="B91" s="101">
        <v>127.15549999999999</v>
      </c>
      <c r="C91" s="102" t="s">
        <v>122</v>
      </c>
      <c r="D91" s="102" t="s">
        <v>82</v>
      </c>
      <c r="E91" s="129" t="s">
        <v>91</v>
      </c>
      <c r="F91" s="1"/>
    </row>
    <row r="92" spans="1:6" s="2" customFormat="1" x14ac:dyDescent="0.35">
      <c r="A92" s="114">
        <v>44832</v>
      </c>
      <c r="B92" s="101">
        <v>32.380000000000003</v>
      </c>
      <c r="C92" s="102" t="s">
        <v>122</v>
      </c>
      <c r="D92" s="102" t="s">
        <v>93</v>
      </c>
      <c r="E92" s="129" t="s">
        <v>91</v>
      </c>
      <c r="F92" s="1"/>
    </row>
    <row r="93" spans="1:6" s="2" customFormat="1" x14ac:dyDescent="0.35">
      <c r="A93" s="114">
        <v>44833</v>
      </c>
      <c r="B93" s="101">
        <v>171.68349999999998</v>
      </c>
      <c r="C93" s="102" t="s">
        <v>122</v>
      </c>
      <c r="D93" s="102" t="s">
        <v>88</v>
      </c>
      <c r="E93" s="129" t="s">
        <v>91</v>
      </c>
      <c r="F93" s="1"/>
    </row>
    <row r="94" spans="1:6" s="2" customFormat="1" x14ac:dyDescent="0.35">
      <c r="A94" s="114">
        <v>44833</v>
      </c>
      <c r="B94" s="101">
        <v>135</v>
      </c>
      <c r="C94" s="102" t="s">
        <v>122</v>
      </c>
      <c r="D94" s="102" t="s">
        <v>98</v>
      </c>
      <c r="E94" s="129" t="s">
        <v>96</v>
      </c>
      <c r="F94" s="1"/>
    </row>
    <row r="95" spans="1:6" s="2" customFormat="1" x14ac:dyDescent="0.35">
      <c r="A95" s="114"/>
      <c r="B95" s="101"/>
      <c r="C95" s="102"/>
      <c r="D95" s="102"/>
      <c r="E95" s="129"/>
      <c r="F95" s="1"/>
    </row>
    <row r="96" spans="1:6" s="2" customFormat="1" x14ac:dyDescent="0.35">
      <c r="A96" s="114">
        <v>44834</v>
      </c>
      <c r="B96" s="101">
        <v>631.45349999999996</v>
      </c>
      <c r="C96" s="102" t="s">
        <v>123</v>
      </c>
      <c r="D96" s="102" t="s">
        <v>88</v>
      </c>
      <c r="E96" s="118" t="s">
        <v>89</v>
      </c>
      <c r="F96" s="1"/>
    </row>
    <row r="97" spans="1:6" s="2" customFormat="1" x14ac:dyDescent="0.35">
      <c r="A97" s="114">
        <v>44834</v>
      </c>
      <c r="B97" s="101">
        <v>86.514499999999998</v>
      </c>
      <c r="C97" s="102" t="s">
        <v>123</v>
      </c>
      <c r="D97" s="102" t="s">
        <v>88</v>
      </c>
      <c r="E97" s="118" t="s">
        <v>89</v>
      </c>
      <c r="F97" s="1"/>
    </row>
    <row r="98" spans="1:6" s="2" customFormat="1" x14ac:dyDescent="0.35">
      <c r="A98" s="114">
        <v>44834</v>
      </c>
      <c r="B98" s="101">
        <v>146.32599999999999</v>
      </c>
      <c r="C98" s="102" t="s">
        <v>123</v>
      </c>
      <c r="D98" s="102" t="s">
        <v>82</v>
      </c>
      <c r="E98" s="118" t="s">
        <v>89</v>
      </c>
      <c r="F98" s="1"/>
    </row>
    <row r="99" spans="1:6" s="2" customFormat="1" x14ac:dyDescent="0.35">
      <c r="A99" s="114">
        <v>44834</v>
      </c>
      <c r="B99" s="101">
        <v>9.58</v>
      </c>
      <c r="C99" s="102" t="s">
        <v>123</v>
      </c>
      <c r="D99" s="102" t="s">
        <v>95</v>
      </c>
      <c r="E99" s="118" t="s">
        <v>89</v>
      </c>
      <c r="F99" s="1"/>
    </row>
    <row r="100" spans="1:6" s="2" customFormat="1" x14ac:dyDescent="0.35">
      <c r="A100" s="114"/>
      <c r="B100" s="101"/>
      <c r="C100" s="102"/>
      <c r="D100" s="102"/>
      <c r="E100" s="118"/>
      <c r="F100" s="1"/>
    </row>
    <row r="101" spans="1:6" s="2" customFormat="1" x14ac:dyDescent="0.35">
      <c r="A101" s="114">
        <v>44836</v>
      </c>
      <c r="B101" s="101">
        <v>61.984999999999992</v>
      </c>
      <c r="C101" s="102" t="s">
        <v>124</v>
      </c>
      <c r="D101" s="102" t="s">
        <v>88</v>
      </c>
      <c r="E101" s="118" t="s">
        <v>89</v>
      </c>
      <c r="F101" s="1"/>
    </row>
    <row r="102" spans="1:6" s="2" customFormat="1" x14ac:dyDescent="0.35">
      <c r="A102" s="114">
        <v>44836</v>
      </c>
      <c r="B102" s="101">
        <v>19.86</v>
      </c>
      <c r="C102" s="102" t="s">
        <v>124</v>
      </c>
      <c r="D102" s="102" t="s">
        <v>125</v>
      </c>
      <c r="E102" s="103" t="s">
        <v>96</v>
      </c>
      <c r="F102" s="1"/>
    </row>
    <row r="103" spans="1:6" s="2" customFormat="1" x14ac:dyDescent="0.35">
      <c r="A103" s="114">
        <v>44836</v>
      </c>
      <c r="B103" s="101">
        <v>141</v>
      </c>
      <c r="C103" s="102" t="s">
        <v>124</v>
      </c>
      <c r="D103" s="102" t="s">
        <v>98</v>
      </c>
      <c r="E103" s="103" t="s">
        <v>96</v>
      </c>
      <c r="F103" s="1"/>
    </row>
    <row r="104" spans="1:6" s="2" customFormat="1" x14ac:dyDescent="0.35">
      <c r="A104" s="100"/>
      <c r="B104" s="101"/>
      <c r="C104" s="102"/>
      <c r="D104" s="102"/>
      <c r="E104" s="103"/>
      <c r="F104" s="1"/>
    </row>
    <row r="105" spans="1:6" s="2" customFormat="1" x14ac:dyDescent="0.35">
      <c r="A105" s="100"/>
      <c r="B105" s="101"/>
      <c r="C105" s="102"/>
      <c r="D105" s="102"/>
      <c r="E105" s="103"/>
      <c r="F105" s="1"/>
    </row>
    <row r="106" spans="1:6" s="2" customFormat="1" hidden="1" x14ac:dyDescent="0.35">
      <c r="A106" s="91"/>
      <c r="B106" s="92"/>
      <c r="C106" s="93"/>
      <c r="D106" s="93"/>
      <c r="E106" s="94"/>
      <c r="F106" s="1"/>
    </row>
    <row r="107" spans="1:6" ht="19.5" customHeight="1" x14ac:dyDescent="0.35">
      <c r="A107" s="55" t="s">
        <v>126</v>
      </c>
      <c r="B107" s="56">
        <f>SUM(B25:B106)</f>
        <v>12870.356499999993</v>
      </c>
      <c r="C107" s="111" t="str">
        <f>IF(SUBTOTAL(3,B25:B106)=SUBTOTAL(103,B25:B106),'Summary and sign-off'!$A$48,'Summary and sign-off'!$A$49)</f>
        <v>Check - there are no hidden rows with data</v>
      </c>
      <c r="D107" s="141" t="str">
        <f>IF('Summary and sign-off'!F56='Summary and sign-off'!F54,'Summary and sign-off'!A51,'Summary and sign-off'!A50)</f>
        <v>Check - each entry provides sufficient information</v>
      </c>
      <c r="E107" s="141"/>
      <c r="F107" s="17"/>
    </row>
    <row r="108" spans="1:6" ht="10.5" customHeight="1" x14ac:dyDescent="0.4">
      <c r="A108" s="17"/>
      <c r="B108" s="19"/>
      <c r="C108" s="17"/>
      <c r="D108" s="17"/>
      <c r="E108" s="17"/>
      <c r="F108" s="17"/>
    </row>
    <row r="109" spans="1:6" ht="24.75" customHeight="1" x14ac:dyDescent="0.35">
      <c r="A109" s="142" t="s">
        <v>127</v>
      </c>
      <c r="B109" s="142"/>
      <c r="C109" s="142"/>
      <c r="D109" s="142"/>
      <c r="E109" s="142"/>
      <c r="F109" s="17"/>
    </row>
    <row r="110" spans="1:6" ht="27" customHeight="1" x14ac:dyDescent="0.35">
      <c r="A110" s="24" t="s">
        <v>72</v>
      </c>
      <c r="B110" s="24" t="s">
        <v>14</v>
      </c>
      <c r="C110" s="24" t="s">
        <v>128</v>
      </c>
      <c r="D110" s="24" t="s">
        <v>129</v>
      </c>
      <c r="E110" s="24" t="s">
        <v>76</v>
      </c>
      <c r="F110" s="28"/>
    </row>
    <row r="111" spans="1:6" s="2" customFormat="1" hidden="1" x14ac:dyDescent="0.35">
      <c r="A111" s="78"/>
      <c r="B111" s="79"/>
      <c r="C111" s="80"/>
      <c r="D111" s="80"/>
      <c r="E111" s="81"/>
      <c r="F111" s="1"/>
    </row>
    <row r="112" spans="1:6" s="2" customFormat="1" x14ac:dyDescent="0.35">
      <c r="A112" s="100"/>
      <c r="B112" s="101"/>
      <c r="C112" s="102"/>
      <c r="D112" s="102"/>
      <c r="E112" s="103"/>
      <c r="F112" s="1"/>
    </row>
    <row r="113" spans="1:6" s="2" customFormat="1" x14ac:dyDescent="0.35">
      <c r="A113" s="112">
        <v>44795</v>
      </c>
      <c r="B113" s="101">
        <v>10.5</v>
      </c>
      <c r="C113" s="119" t="s">
        <v>130</v>
      </c>
      <c r="D113" s="120" t="s">
        <v>98</v>
      </c>
      <c r="E113" s="120" t="s">
        <v>96</v>
      </c>
      <c r="F113" s="1"/>
    </row>
    <row r="114" spans="1:6" s="2" customFormat="1" x14ac:dyDescent="0.35">
      <c r="A114" s="123"/>
      <c r="B114" s="101"/>
      <c r="C114" s="102"/>
      <c r="D114" s="102"/>
      <c r="E114" s="103"/>
      <c r="F114" s="1"/>
    </row>
    <row r="115" spans="1:6" s="2" customFormat="1" x14ac:dyDescent="0.35">
      <c r="A115" s="123">
        <v>44819</v>
      </c>
      <c r="B115" s="101">
        <v>51.51</v>
      </c>
      <c r="C115" s="102" t="s">
        <v>131</v>
      </c>
      <c r="D115" s="102" t="s">
        <v>93</v>
      </c>
      <c r="E115" s="120" t="s">
        <v>96</v>
      </c>
      <c r="F115" s="1"/>
    </row>
    <row r="116" spans="1:6" s="2" customFormat="1" x14ac:dyDescent="0.35">
      <c r="A116" s="123"/>
      <c r="B116" s="101"/>
      <c r="C116" s="102"/>
      <c r="D116" s="102"/>
      <c r="E116" s="120"/>
      <c r="F116" s="1"/>
    </row>
    <row r="117" spans="1:6" s="2" customFormat="1" x14ac:dyDescent="0.35">
      <c r="A117" s="123">
        <v>44819</v>
      </c>
      <c r="B117" s="101">
        <v>8</v>
      </c>
      <c r="C117" s="102" t="s">
        <v>132</v>
      </c>
      <c r="D117" s="102" t="s">
        <v>98</v>
      </c>
      <c r="E117" s="103" t="s">
        <v>96</v>
      </c>
      <c r="F117" s="1"/>
    </row>
    <row r="118" spans="1:6" s="2" customFormat="1" x14ac:dyDescent="0.35">
      <c r="A118" s="123"/>
      <c r="B118" s="101"/>
      <c r="C118" s="102"/>
      <c r="D118" s="102"/>
      <c r="E118" s="103"/>
      <c r="F118" s="1"/>
    </row>
    <row r="119" spans="1:6" s="2" customFormat="1" x14ac:dyDescent="0.35">
      <c r="A119" s="112">
        <v>44823</v>
      </c>
      <c r="B119" s="101">
        <v>10.5</v>
      </c>
      <c r="C119" s="102" t="s">
        <v>131</v>
      </c>
      <c r="D119" s="102" t="s">
        <v>98</v>
      </c>
      <c r="E119" s="103" t="s">
        <v>96</v>
      </c>
      <c r="F119" s="1"/>
    </row>
    <row r="120" spans="1:6" s="2" customFormat="1" x14ac:dyDescent="0.35">
      <c r="A120" s="112"/>
      <c r="B120" s="101"/>
      <c r="C120" s="119"/>
      <c r="D120" s="102"/>
      <c r="E120" s="103"/>
      <c r="F120" s="1"/>
    </row>
    <row r="121" spans="1:6" s="2" customFormat="1" x14ac:dyDescent="0.35">
      <c r="A121" s="112">
        <v>44833</v>
      </c>
      <c r="B121" s="101">
        <v>8</v>
      </c>
      <c r="C121" s="102" t="s">
        <v>133</v>
      </c>
      <c r="D121" s="102" t="s">
        <v>98</v>
      </c>
      <c r="E121" s="103" t="s">
        <v>96</v>
      </c>
      <c r="F121" s="1"/>
    </row>
    <row r="122" spans="1:6" s="2" customFormat="1" x14ac:dyDescent="0.35">
      <c r="A122" s="100"/>
      <c r="B122" s="101"/>
      <c r="C122" s="102"/>
      <c r="D122" s="102"/>
      <c r="E122" s="103"/>
      <c r="F122" s="1"/>
    </row>
    <row r="123" spans="1:6" s="2" customFormat="1" x14ac:dyDescent="0.35">
      <c r="A123" s="100"/>
      <c r="B123" s="101"/>
      <c r="C123" s="102"/>
      <c r="D123" s="102"/>
      <c r="E123" s="103"/>
      <c r="F123" s="1"/>
    </row>
    <row r="124" spans="1:6" s="2" customFormat="1" hidden="1" x14ac:dyDescent="0.35">
      <c r="A124" s="78"/>
      <c r="B124" s="79"/>
      <c r="C124" s="80"/>
      <c r="D124" s="80"/>
      <c r="E124" s="81"/>
      <c r="F124" s="1"/>
    </row>
    <row r="125" spans="1:6" ht="19.5" customHeight="1" x14ac:dyDescent="0.35">
      <c r="A125" s="55" t="s">
        <v>134</v>
      </c>
      <c r="B125" s="56">
        <f>SUM(B111:B124)</f>
        <v>88.509999999999991</v>
      </c>
      <c r="C125" s="111" t="str">
        <f>IF(SUBTOTAL(3,B111:B124)=SUBTOTAL(103,B111:B124),'Summary and sign-off'!$A$48,'Summary and sign-off'!$A$49)</f>
        <v>Check - there are no hidden rows with data</v>
      </c>
      <c r="D125" s="141" t="str">
        <f>IF('Summary and sign-off'!F57='Summary and sign-off'!F54,'Summary and sign-off'!A51,'Summary and sign-off'!A50)</f>
        <v>Check - each entry provides sufficient information</v>
      </c>
      <c r="E125" s="141"/>
      <c r="F125" s="17"/>
    </row>
    <row r="126" spans="1:6" ht="10.5" customHeight="1" x14ac:dyDescent="0.4">
      <c r="A126" s="17"/>
      <c r="B126" s="43"/>
      <c r="C126" s="19"/>
      <c r="D126" s="17"/>
      <c r="E126" s="17"/>
      <c r="F126" s="17"/>
    </row>
    <row r="127" spans="1:6" ht="34.5" customHeight="1" x14ac:dyDescent="0.35">
      <c r="A127" s="31" t="s">
        <v>135</v>
      </c>
      <c r="B127" s="44">
        <f>B21+B107+B125</f>
        <v>13985.286499999993</v>
      </c>
      <c r="C127" s="32"/>
      <c r="D127" s="32"/>
      <c r="E127" s="32"/>
      <c r="F127" s="17"/>
    </row>
    <row r="128" spans="1:6" ht="13.15" x14ac:dyDescent="0.4">
      <c r="A128" s="17"/>
      <c r="B128" s="19"/>
      <c r="C128" s="17"/>
      <c r="D128" s="17"/>
      <c r="E128" s="17"/>
      <c r="F128" s="17"/>
    </row>
    <row r="129" spans="1:6" ht="13.15" x14ac:dyDescent="0.4">
      <c r="A129" s="18" t="s">
        <v>27</v>
      </c>
      <c r="B129" s="19"/>
      <c r="C129" s="17"/>
      <c r="D129" s="17"/>
      <c r="E129" s="17"/>
      <c r="F129" s="17"/>
    </row>
    <row r="130" spans="1:6" ht="12.75" customHeight="1" x14ac:dyDescent="0.35">
      <c r="A130" s="20" t="s">
        <v>136</v>
      </c>
      <c r="F130" s="17"/>
    </row>
    <row r="131" spans="1:6" ht="13.15" customHeight="1" x14ac:dyDescent="0.35">
      <c r="A131" s="20" t="s">
        <v>137</v>
      </c>
      <c r="B131" s="17"/>
      <c r="D131" s="17"/>
      <c r="F131" s="17"/>
    </row>
    <row r="132" spans="1:6" x14ac:dyDescent="0.35">
      <c r="A132" s="20" t="s">
        <v>138</v>
      </c>
      <c r="F132" s="17"/>
    </row>
    <row r="133" spans="1:6" ht="13.15" x14ac:dyDescent="0.4">
      <c r="A133" s="20" t="s">
        <v>33</v>
      </c>
      <c r="B133" s="19"/>
      <c r="C133" s="17"/>
      <c r="D133" s="17"/>
      <c r="E133" s="17"/>
      <c r="F133" s="17"/>
    </row>
    <row r="134" spans="1:6" ht="13.15" customHeight="1" x14ac:dyDescent="0.35">
      <c r="A134" s="20" t="s">
        <v>139</v>
      </c>
      <c r="B134" s="17"/>
      <c r="D134" s="17"/>
      <c r="F134" s="17"/>
    </row>
    <row r="135" spans="1:6" x14ac:dyDescent="0.35">
      <c r="A135" s="20" t="s">
        <v>140</v>
      </c>
      <c r="F135" s="17"/>
    </row>
    <row r="136" spans="1:6" x14ac:dyDescent="0.35">
      <c r="A136" s="20" t="s">
        <v>141</v>
      </c>
      <c r="B136" s="20"/>
      <c r="C136" s="20"/>
      <c r="D136" s="20"/>
      <c r="F136" s="17"/>
    </row>
    <row r="137" spans="1:6" x14ac:dyDescent="0.35">
      <c r="A137" s="26"/>
      <c r="B137" s="17"/>
      <c r="C137" s="17"/>
      <c r="D137" s="17"/>
      <c r="E137" s="17"/>
      <c r="F137" s="17"/>
    </row>
    <row r="138" spans="1:6" hidden="1" x14ac:dyDescent="0.35">
      <c r="A138" s="26"/>
      <c r="B138" s="17"/>
      <c r="C138" s="17"/>
      <c r="D138" s="17"/>
      <c r="E138" s="17"/>
      <c r="F138" s="17"/>
    </row>
    <row r="139" spans="1:6" x14ac:dyDescent="0.35"/>
    <row r="140" spans="1:6" x14ac:dyDescent="0.35"/>
    <row r="141" spans="1:6" x14ac:dyDescent="0.35"/>
    <row r="142" spans="1:6" x14ac:dyDescent="0.35"/>
    <row r="143" spans="1:6" ht="12.75" hidden="1" customHeight="1" x14ac:dyDescent="0.35"/>
    <row r="144" spans="1:6" x14ac:dyDescent="0.35"/>
    <row r="145" spans="1:6" x14ac:dyDescent="0.35"/>
    <row r="146" spans="1:6" hidden="1" x14ac:dyDescent="0.35">
      <c r="A146" s="26"/>
      <c r="B146" s="17"/>
      <c r="C146" s="17"/>
      <c r="D146" s="17"/>
      <c r="E146" s="17"/>
      <c r="F146" s="17"/>
    </row>
    <row r="147" spans="1:6" hidden="1" x14ac:dyDescent="0.35">
      <c r="A147" s="26"/>
      <c r="B147" s="17"/>
      <c r="C147" s="17"/>
      <c r="D147" s="17"/>
      <c r="E147" s="17"/>
      <c r="F147" s="17"/>
    </row>
    <row r="148" spans="1:6" hidden="1" x14ac:dyDescent="0.35">
      <c r="A148" s="26"/>
      <c r="B148" s="17"/>
      <c r="C148" s="17"/>
      <c r="D148" s="17"/>
      <c r="E148" s="17"/>
      <c r="F148" s="17"/>
    </row>
    <row r="149" spans="1:6" hidden="1" x14ac:dyDescent="0.35">
      <c r="A149" s="26"/>
      <c r="B149" s="17"/>
      <c r="C149" s="17"/>
      <c r="D149" s="17"/>
      <c r="E149" s="17"/>
      <c r="F149" s="17"/>
    </row>
    <row r="150" spans="1:6" hidden="1" x14ac:dyDescent="0.35">
      <c r="A150" s="26"/>
      <c r="B150" s="17"/>
      <c r="C150" s="17"/>
      <c r="D150" s="17"/>
      <c r="E150" s="17"/>
      <c r="F150" s="17"/>
    </row>
    <row r="151" spans="1:6" x14ac:dyDescent="0.35"/>
    <row r="152" spans="1:6" x14ac:dyDescent="0.35"/>
    <row r="153" spans="1:6" x14ac:dyDescent="0.35"/>
    <row r="154" spans="1:6" x14ac:dyDescent="0.35"/>
    <row r="155" spans="1:6" x14ac:dyDescent="0.35"/>
    <row r="156" spans="1:6" x14ac:dyDescent="0.35"/>
    <row r="157" spans="1:6" x14ac:dyDescent="0.35"/>
    <row r="158" spans="1:6" x14ac:dyDescent="0.35"/>
    <row r="159" spans="1:6" x14ac:dyDescent="0.35"/>
    <row r="160" spans="1:6" x14ac:dyDescent="0.35"/>
    <row r="161" x14ac:dyDescent="0.35"/>
    <row r="162" x14ac:dyDescent="0.35"/>
    <row r="163" x14ac:dyDescent="0.35"/>
    <row r="164" x14ac:dyDescent="0.35"/>
    <row r="165" x14ac:dyDescent="0.35"/>
    <row r="166" x14ac:dyDescent="0.35"/>
    <row r="167" x14ac:dyDescent="0.35"/>
    <row r="168" x14ac:dyDescent="0.35"/>
    <row r="169" x14ac:dyDescent="0.35"/>
    <row r="170" x14ac:dyDescent="0.35"/>
    <row r="171" x14ac:dyDescent="0.35"/>
    <row r="172" x14ac:dyDescent="0.35"/>
    <row r="173" x14ac:dyDescent="0.35"/>
    <row r="174" x14ac:dyDescent="0.35"/>
    <row r="175" x14ac:dyDescent="0.35"/>
    <row r="176" x14ac:dyDescent="0.35"/>
    <row r="177" x14ac:dyDescent="0.35"/>
    <row r="178" x14ac:dyDescent="0.35"/>
    <row r="179" x14ac:dyDescent="0.35"/>
    <row r="180" x14ac:dyDescent="0.35"/>
    <row r="181" x14ac:dyDescent="0.35"/>
    <row r="182" x14ac:dyDescent="0.35"/>
    <row r="183" x14ac:dyDescent="0.35"/>
    <row r="184" x14ac:dyDescent="0.35"/>
    <row r="185" x14ac:dyDescent="0.35"/>
    <row r="186" x14ac:dyDescent="0.35"/>
    <row r="187" x14ac:dyDescent="0.35"/>
    <row r="188" x14ac:dyDescent="0.35"/>
    <row r="189" x14ac:dyDescent="0.35"/>
    <row r="190" x14ac:dyDescent="0.35"/>
    <row r="191" x14ac:dyDescent="0.35"/>
    <row r="192" x14ac:dyDescent="0.35"/>
    <row r="193" x14ac:dyDescent="0.35"/>
    <row r="194" x14ac:dyDescent="0.35"/>
    <row r="195" x14ac:dyDescent="0.35"/>
    <row r="196" x14ac:dyDescent="0.35"/>
    <row r="197" x14ac:dyDescent="0.35"/>
    <row r="198" x14ac:dyDescent="0.35"/>
    <row r="199" x14ac:dyDescent="0.35"/>
    <row r="200" x14ac:dyDescent="0.35"/>
    <row r="201" x14ac:dyDescent="0.35"/>
    <row r="202" x14ac:dyDescent="0.35"/>
    <row r="203" x14ac:dyDescent="0.35"/>
    <row r="204" x14ac:dyDescent="0.35"/>
    <row r="205" x14ac:dyDescent="0.35"/>
    <row r="206" x14ac:dyDescent="0.35"/>
    <row r="207" x14ac:dyDescent="0.35"/>
    <row r="208" x14ac:dyDescent="0.35"/>
    <row r="209" x14ac:dyDescent="0.35"/>
    <row r="210" x14ac:dyDescent="0.35"/>
    <row r="211" x14ac:dyDescent="0.35"/>
    <row r="212" x14ac:dyDescent="0.35"/>
    <row r="213" x14ac:dyDescent="0.35"/>
    <row r="214" x14ac:dyDescent="0.35"/>
    <row r="215" x14ac:dyDescent="0.35"/>
    <row r="216" x14ac:dyDescent="0.35"/>
    <row r="217" x14ac:dyDescent="0.35"/>
    <row r="218" x14ac:dyDescent="0.35"/>
  </sheetData>
  <sheetProtection sheet="1" formatCells="0" formatRows="0" insertColumns="0" insertRows="0" deleteRows="0"/>
  <mergeCells count="15">
    <mergeCell ref="B7:E7"/>
    <mergeCell ref="B5:E5"/>
    <mergeCell ref="D125:E125"/>
    <mergeCell ref="A1:E1"/>
    <mergeCell ref="A23:E23"/>
    <mergeCell ref="A109:E109"/>
    <mergeCell ref="B2:E2"/>
    <mergeCell ref="B3:E3"/>
    <mergeCell ref="B4:E4"/>
    <mergeCell ref="A8:E8"/>
    <mergeCell ref="A9:E9"/>
    <mergeCell ref="B6:E6"/>
    <mergeCell ref="D21:E21"/>
    <mergeCell ref="D107:E107"/>
    <mergeCell ref="A10:E10"/>
  </mergeCells>
  <dataValidations xWindow="173" yWindow="715"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5 A105:A106 A12 A20 A111 A124"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10 A24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14 A16:A19 A26:A104 A112:A123"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xWindow="173" yWindow="715"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B25:B29 B111:B112 B12:B14 B16:B20 B104:B106 B122:B124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51"/>
  <sheetViews>
    <sheetView zoomScale="130" zoomScaleNormal="130" workbookViewId="0">
      <selection sqref="A1:E1"/>
    </sheetView>
  </sheetViews>
  <sheetFormatPr defaultColWidth="0" defaultRowHeight="12.75" zeroHeight="1" x14ac:dyDescent="0.35"/>
  <cols>
    <col min="1" max="1" width="35.73046875" customWidth="1"/>
    <col min="2" max="2" width="14.265625" customWidth="1"/>
    <col min="3" max="3" width="71.3984375" customWidth="1"/>
    <col min="4" max="4" width="50" customWidth="1"/>
    <col min="5" max="5" width="21.3984375" customWidth="1"/>
    <col min="6" max="6" width="39.265625" customWidth="1"/>
    <col min="7" max="10" width="9.1328125" hidden="1" customWidth="1"/>
    <col min="11" max="13" width="0" hidden="1" customWidth="1"/>
  </cols>
  <sheetData>
    <row r="1" spans="1:6" ht="26.25" customHeight="1" x14ac:dyDescent="0.35">
      <c r="A1" s="137" t="s">
        <v>64</v>
      </c>
      <c r="B1" s="137"/>
      <c r="C1" s="137"/>
      <c r="D1" s="137"/>
      <c r="E1" s="137"/>
    </row>
    <row r="2" spans="1:6" ht="21" customHeight="1" x14ac:dyDescent="0.35">
      <c r="A2" s="3" t="s">
        <v>1</v>
      </c>
      <c r="B2" s="140" t="str">
        <f>'Summary and sign-off'!B2:F2</f>
        <v>Ministry for Pacific Peoples</v>
      </c>
      <c r="C2" s="140"/>
      <c r="D2" s="140"/>
      <c r="E2" s="140"/>
    </row>
    <row r="3" spans="1:6" ht="21" customHeight="1" x14ac:dyDescent="0.35">
      <c r="A3" s="3" t="s">
        <v>65</v>
      </c>
      <c r="B3" s="140" t="str">
        <f>'Summary and sign-off'!B3:F3</f>
        <v>Laulu Mac Leauanae</v>
      </c>
      <c r="C3" s="140"/>
      <c r="D3" s="140"/>
      <c r="E3" s="140"/>
    </row>
    <row r="4" spans="1:6" ht="21" customHeight="1" x14ac:dyDescent="0.35">
      <c r="A4" s="3" t="s">
        <v>66</v>
      </c>
      <c r="B4" s="140">
        <f>'Summary and sign-off'!B4:F4</f>
        <v>44743</v>
      </c>
      <c r="C4" s="140"/>
      <c r="D4" s="140"/>
      <c r="E4" s="140"/>
    </row>
    <row r="5" spans="1:6" ht="21" customHeight="1" x14ac:dyDescent="0.35">
      <c r="A5" s="3" t="s">
        <v>67</v>
      </c>
      <c r="B5" s="140">
        <f>'Summary and sign-off'!B5:F5</f>
        <v>44848</v>
      </c>
      <c r="C5" s="140"/>
      <c r="D5" s="140"/>
      <c r="E5" s="140"/>
    </row>
    <row r="6" spans="1:6" ht="21" customHeight="1" x14ac:dyDescent="0.35">
      <c r="A6" s="3" t="s">
        <v>68</v>
      </c>
      <c r="B6" s="135" t="s">
        <v>34</v>
      </c>
      <c r="C6" s="135"/>
      <c r="D6" s="135"/>
      <c r="E6" s="135"/>
    </row>
    <row r="7" spans="1:6" ht="21" customHeight="1" x14ac:dyDescent="0.35">
      <c r="A7" s="3" t="s">
        <v>7</v>
      </c>
      <c r="B7" s="135" t="s">
        <v>37</v>
      </c>
      <c r="C7" s="135"/>
      <c r="D7" s="135"/>
      <c r="E7" s="135"/>
    </row>
    <row r="8" spans="1:6" ht="35.25" customHeight="1" x14ac:dyDescent="0.4">
      <c r="A8" s="150" t="s">
        <v>142</v>
      </c>
      <c r="B8" s="150"/>
      <c r="C8" s="151"/>
      <c r="D8" s="151"/>
      <c r="E8" s="151"/>
      <c r="F8" s="27"/>
    </row>
    <row r="9" spans="1:6" ht="35.25" customHeight="1" x14ac:dyDescent="0.4">
      <c r="A9" s="148" t="s">
        <v>143</v>
      </c>
      <c r="B9" s="149"/>
      <c r="C9" s="149"/>
      <c r="D9" s="149"/>
      <c r="E9" s="149"/>
      <c r="F9" s="27"/>
    </row>
    <row r="10" spans="1:6" ht="27" customHeight="1" x14ac:dyDescent="0.35">
      <c r="A10" s="24" t="s">
        <v>144</v>
      </c>
      <c r="B10" s="24" t="s">
        <v>14</v>
      </c>
      <c r="C10" s="24" t="s">
        <v>145</v>
      </c>
      <c r="D10" s="24" t="s">
        <v>146</v>
      </c>
      <c r="E10" s="24" t="s">
        <v>76</v>
      </c>
      <c r="F10" s="20"/>
    </row>
    <row r="11" spans="1:6" s="2" customFormat="1" hidden="1" x14ac:dyDescent="0.35">
      <c r="A11" s="82"/>
      <c r="B11" s="79"/>
      <c r="C11" s="83"/>
      <c r="D11" s="83"/>
      <c r="E11" s="84"/>
    </row>
    <row r="12" spans="1:6" s="2" customFormat="1" x14ac:dyDescent="0.35">
      <c r="A12" s="100"/>
      <c r="B12" s="101"/>
      <c r="C12" s="105"/>
      <c r="D12" s="105"/>
      <c r="E12" s="106"/>
    </row>
    <row r="13" spans="1:6" s="2" customFormat="1" ht="13.15" x14ac:dyDescent="0.4">
      <c r="A13" s="112">
        <v>44811</v>
      </c>
      <c r="B13" s="101">
        <v>13</v>
      </c>
      <c r="C13" s="102" t="s">
        <v>147</v>
      </c>
      <c r="D13" s="102" t="s">
        <v>148</v>
      </c>
      <c r="E13" s="103" t="s">
        <v>96</v>
      </c>
      <c r="F13" s="113"/>
    </row>
    <row r="14" spans="1:6" s="2" customFormat="1" ht="13.15" x14ac:dyDescent="0.4">
      <c r="A14" s="112"/>
      <c r="B14" s="101"/>
      <c r="C14" s="102"/>
      <c r="D14" s="102"/>
      <c r="E14" s="103"/>
      <c r="F14" s="113"/>
    </row>
    <row r="15" spans="1:6" s="2" customFormat="1" ht="13.15" x14ac:dyDescent="0.4">
      <c r="A15" s="112">
        <v>44833</v>
      </c>
      <c r="B15" s="101">
        <v>84.1</v>
      </c>
      <c r="C15" s="102" t="s">
        <v>149</v>
      </c>
      <c r="D15" s="102" t="s">
        <v>150</v>
      </c>
      <c r="E15" s="103" t="s">
        <v>96</v>
      </c>
      <c r="F15" s="113"/>
    </row>
    <row r="16" spans="1:6" s="2" customFormat="1" ht="13.15" x14ac:dyDescent="0.4">
      <c r="A16" s="112"/>
      <c r="B16" s="101"/>
      <c r="C16" s="102"/>
      <c r="D16" s="102"/>
      <c r="E16" s="103"/>
      <c r="F16" s="113"/>
    </row>
    <row r="17" spans="1:6" s="2" customFormat="1" x14ac:dyDescent="0.35">
      <c r="A17" s="104"/>
      <c r="B17" s="101"/>
      <c r="C17" s="105"/>
      <c r="D17" s="105"/>
      <c r="E17" s="106"/>
    </row>
    <row r="18" spans="1:6" s="2" customFormat="1" ht="11.25" hidden="1" customHeight="1" x14ac:dyDescent="0.35">
      <c r="A18" s="82"/>
      <c r="B18" s="79"/>
      <c r="C18" s="83"/>
      <c r="D18" s="83"/>
      <c r="E18" s="84"/>
    </row>
    <row r="19" spans="1:6" ht="34.5" customHeight="1" x14ac:dyDescent="0.35">
      <c r="A19" s="39" t="s">
        <v>151</v>
      </c>
      <c r="B19" s="48">
        <f>SUM(B11:B18)</f>
        <v>97.1</v>
      </c>
      <c r="C19" s="54" t="str">
        <f>IF(SUBTOTAL(3,B11:B18)=SUBTOTAL(103,B11:B18),'Summary and sign-off'!$A$48,'Summary and sign-off'!$A$49)</f>
        <v>Check - there are no hidden rows with data</v>
      </c>
      <c r="D19" s="141" t="str">
        <f>IF('Summary and sign-off'!F58='Summary and sign-off'!F54,'Summary and sign-off'!A51,'Summary and sign-off'!A50)</f>
        <v>Check - each entry provides sufficient information</v>
      </c>
      <c r="E19" s="141"/>
      <c r="F19" s="2"/>
    </row>
    <row r="20" spans="1:6" ht="13.15" x14ac:dyDescent="0.4">
      <c r="A20" s="18"/>
      <c r="B20" s="17"/>
      <c r="C20" s="17"/>
      <c r="D20" s="17"/>
      <c r="E20" s="17"/>
    </row>
    <row r="21" spans="1:6" ht="13.15" x14ac:dyDescent="0.4">
      <c r="A21" s="18" t="s">
        <v>27</v>
      </c>
      <c r="B21" s="19"/>
      <c r="C21" s="17"/>
      <c r="D21" s="17"/>
      <c r="E21" s="17"/>
    </row>
    <row r="22" spans="1:6" ht="12.75" customHeight="1" x14ac:dyDescent="0.35">
      <c r="A22" s="20" t="s">
        <v>152</v>
      </c>
      <c r="B22" s="20"/>
      <c r="C22" s="20"/>
      <c r="D22" s="20"/>
      <c r="E22" s="20"/>
    </row>
    <row r="23" spans="1:6" x14ac:dyDescent="0.35">
      <c r="A23" s="20" t="s">
        <v>153</v>
      </c>
      <c r="B23" s="20"/>
      <c r="C23" s="28"/>
      <c r="D23" s="28"/>
      <c r="E23" s="28"/>
    </row>
    <row r="24" spans="1:6" ht="13.15" x14ac:dyDescent="0.4">
      <c r="A24" s="20" t="s">
        <v>33</v>
      </c>
      <c r="B24" s="19"/>
      <c r="C24" s="17"/>
      <c r="D24" s="17"/>
      <c r="E24" s="17"/>
      <c r="F24" s="17"/>
    </row>
    <row r="25" spans="1:6" x14ac:dyDescent="0.35">
      <c r="A25" s="20" t="s">
        <v>154</v>
      </c>
      <c r="B25" s="20"/>
      <c r="C25" s="28"/>
      <c r="D25" s="28"/>
      <c r="E25" s="28"/>
    </row>
    <row r="26" spans="1:6" ht="12.75" customHeight="1" x14ac:dyDescent="0.35">
      <c r="A26" s="20" t="s">
        <v>155</v>
      </c>
      <c r="B26" s="20"/>
      <c r="C26" s="22"/>
      <c r="D26" s="22"/>
      <c r="E26" s="22"/>
    </row>
    <row r="27" spans="1:6" x14ac:dyDescent="0.35">
      <c r="A27" s="17"/>
      <c r="B27" s="17"/>
      <c r="C27" s="17"/>
      <c r="D27" s="17"/>
      <c r="E27" s="17"/>
    </row>
    <row r="28" spans="1:6" x14ac:dyDescent="0.35"/>
    <row r="29" spans="1:6" x14ac:dyDescent="0.35"/>
    <row r="30" spans="1:6" x14ac:dyDescent="0.35"/>
    <row r="31" spans="1:6" x14ac:dyDescent="0.35"/>
    <row r="32" spans="1:6"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sheetData>
  <sheetProtection sheet="1" formatCells="0" insertRows="0" deleteRows="0"/>
  <mergeCells count="10">
    <mergeCell ref="D19:E19"/>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8"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7"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B11:B12 B17:B18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41"/>
  <sheetViews>
    <sheetView zoomScale="130" zoomScaleNormal="130" workbookViewId="0">
      <selection sqref="A1:E1"/>
    </sheetView>
  </sheetViews>
  <sheetFormatPr defaultColWidth="0" defaultRowHeight="12.75" zeroHeight="1" x14ac:dyDescent="0.35"/>
  <cols>
    <col min="1" max="1" width="35.73046875" customWidth="1"/>
    <col min="2" max="2" width="14.265625" customWidth="1"/>
    <col min="3" max="3" width="71.3984375" customWidth="1"/>
    <col min="4" max="4" width="50" customWidth="1"/>
    <col min="5" max="5" width="21.3984375" customWidth="1"/>
    <col min="6" max="6" width="36.86328125" customWidth="1"/>
    <col min="7" max="10" width="9.1328125" hidden="1" customWidth="1"/>
    <col min="11" max="13" width="0" hidden="1" customWidth="1"/>
    <col min="14" max="16384" width="9.1328125" hidden="1"/>
  </cols>
  <sheetData>
    <row r="1" spans="1:6" ht="26.25" customHeight="1" x14ac:dyDescent="0.35">
      <c r="A1" s="137" t="s">
        <v>64</v>
      </c>
      <c r="B1" s="137"/>
      <c r="C1" s="137"/>
      <c r="D1" s="137"/>
      <c r="E1" s="137"/>
    </row>
    <row r="2" spans="1:6" ht="21" customHeight="1" x14ac:dyDescent="0.35">
      <c r="A2" s="3" t="s">
        <v>1</v>
      </c>
      <c r="B2" s="140" t="str">
        <f>'Summary and sign-off'!B2:F2</f>
        <v>Ministry for Pacific Peoples</v>
      </c>
      <c r="C2" s="140"/>
      <c r="D2" s="140"/>
      <c r="E2" s="140"/>
    </row>
    <row r="3" spans="1:6" ht="21" customHeight="1" x14ac:dyDescent="0.35">
      <c r="A3" s="3" t="s">
        <v>65</v>
      </c>
      <c r="B3" s="140" t="str">
        <f>'Summary and sign-off'!B3:F3</f>
        <v>Laulu Mac Leauanae</v>
      </c>
      <c r="C3" s="140"/>
      <c r="D3" s="140"/>
      <c r="E3" s="140"/>
    </row>
    <row r="4" spans="1:6" ht="21" customHeight="1" x14ac:dyDescent="0.35">
      <c r="A4" s="3" t="s">
        <v>66</v>
      </c>
      <c r="B4" s="140">
        <f>'Summary and sign-off'!B4:F4</f>
        <v>44743</v>
      </c>
      <c r="C4" s="140"/>
      <c r="D4" s="140"/>
      <c r="E4" s="140"/>
    </row>
    <row r="5" spans="1:6" ht="21" customHeight="1" x14ac:dyDescent="0.35">
      <c r="A5" s="3" t="s">
        <v>67</v>
      </c>
      <c r="B5" s="140">
        <f>'Summary and sign-off'!B5:F5</f>
        <v>44848</v>
      </c>
      <c r="C5" s="140"/>
      <c r="D5" s="140"/>
      <c r="E5" s="140"/>
    </row>
    <row r="6" spans="1:6" ht="21" customHeight="1" x14ac:dyDescent="0.35">
      <c r="A6" s="3" t="s">
        <v>68</v>
      </c>
      <c r="B6" s="135" t="s">
        <v>34</v>
      </c>
      <c r="C6" s="135"/>
      <c r="D6" s="135"/>
      <c r="E6" s="135"/>
      <c r="F6" s="23"/>
    </row>
    <row r="7" spans="1:6" ht="21" customHeight="1" x14ac:dyDescent="0.35">
      <c r="A7" s="3" t="s">
        <v>7</v>
      </c>
      <c r="B7" s="135" t="s">
        <v>37</v>
      </c>
      <c r="C7" s="135"/>
      <c r="D7" s="135"/>
      <c r="E7" s="135"/>
      <c r="F7" s="23"/>
    </row>
    <row r="8" spans="1:6" ht="35.25" customHeight="1" x14ac:dyDescent="0.35">
      <c r="A8" s="144" t="s">
        <v>156</v>
      </c>
      <c r="B8" s="144"/>
      <c r="C8" s="151"/>
      <c r="D8" s="151"/>
      <c r="E8" s="151"/>
    </row>
    <row r="9" spans="1:6" ht="35.25" customHeight="1" x14ac:dyDescent="0.35">
      <c r="A9" s="152" t="s">
        <v>157</v>
      </c>
      <c r="B9" s="153"/>
      <c r="C9" s="153"/>
      <c r="D9" s="153"/>
      <c r="E9" s="153"/>
    </row>
    <row r="10" spans="1:6" ht="27" customHeight="1" x14ac:dyDescent="0.35">
      <c r="A10" s="24" t="s">
        <v>72</v>
      </c>
      <c r="B10" s="24" t="s">
        <v>14</v>
      </c>
      <c r="C10" s="24" t="s">
        <v>158</v>
      </c>
      <c r="D10" s="24" t="s">
        <v>159</v>
      </c>
      <c r="E10" s="24" t="s">
        <v>76</v>
      </c>
      <c r="F10" s="20"/>
    </row>
    <row r="11" spans="1:6" s="2" customFormat="1" hidden="1" x14ac:dyDescent="0.35">
      <c r="A11" s="82"/>
      <c r="B11" s="79"/>
      <c r="C11" s="83"/>
      <c r="D11" s="83"/>
      <c r="E11" s="84"/>
    </row>
    <row r="12" spans="1:6" s="2" customFormat="1" x14ac:dyDescent="0.35">
      <c r="A12" s="100"/>
      <c r="B12" s="101"/>
      <c r="C12" s="105"/>
      <c r="D12" s="105"/>
      <c r="E12" s="106"/>
    </row>
    <row r="13" spans="1:6" s="2" customFormat="1" x14ac:dyDescent="0.35">
      <c r="A13" s="112">
        <v>44773</v>
      </c>
      <c r="B13" s="101">
        <v>85</v>
      </c>
      <c r="C13" s="105" t="s">
        <v>160</v>
      </c>
      <c r="D13" s="105" t="s">
        <v>160</v>
      </c>
      <c r="E13" s="106"/>
    </row>
    <row r="14" spans="1:6" s="2" customFormat="1" x14ac:dyDescent="0.35">
      <c r="A14" s="112">
        <v>44804</v>
      </c>
      <c r="B14" s="101">
        <v>29</v>
      </c>
      <c r="C14" s="105" t="s">
        <v>160</v>
      </c>
      <c r="D14" s="105" t="s">
        <v>160</v>
      </c>
      <c r="E14" s="106"/>
    </row>
    <row r="15" spans="1:6" s="2" customFormat="1" x14ac:dyDescent="0.35">
      <c r="A15" s="112">
        <v>44834</v>
      </c>
      <c r="B15" s="101">
        <v>15.5</v>
      </c>
      <c r="C15" s="105" t="s">
        <v>160</v>
      </c>
      <c r="D15" s="105" t="s">
        <v>160</v>
      </c>
      <c r="E15" s="106"/>
    </row>
    <row r="16" spans="1:6" s="2" customFormat="1" x14ac:dyDescent="0.35">
      <c r="A16" s="112">
        <v>44848</v>
      </c>
      <c r="B16" s="101">
        <v>1.94</v>
      </c>
      <c r="C16" s="105" t="s">
        <v>160</v>
      </c>
      <c r="D16" s="105" t="s">
        <v>160</v>
      </c>
      <c r="E16" s="106"/>
    </row>
    <row r="17" spans="1:6" s="2" customFormat="1" x14ac:dyDescent="0.35">
      <c r="A17" s="112"/>
      <c r="B17" s="101"/>
      <c r="C17" s="105"/>
      <c r="D17" s="105"/>
      <c r="E17" s="106"/>
    </row>
    <row r="18" spans="1:6" s="2" customFormat="1" hidden="1" x14ac:dyDescent="0.35">
      <c r="A18" s="82"/>
      <c r="B18" s="79"/>
      <c r="C18" s="83"/>
      <c r="D18" s="83"/>
      <c r="E18" s="84"/>
    </row>
    <row r="19" spans="1:6" ht="34.5" customHeight="1" x14ac:dyDescent="0.35">
      <c r="A19" s="39" t="s">
        <v>161</v>
      </c>
      <c r="B19" s="48">
        <f>SUM(B11:B18)</f>
        <v>131.44</v>
      </c>
      <c r="C19" s="54" t="str">
        <f>IF(SUBTOTAL(3,B11:B18)=SUBTOTAL(103,B11:B18),'Summary and sign-off'!$A$48,'Summary and sign-off'!$A$49)</f>
        <v>Check - there are no hidden rows with data</v>
      </c>
      <c r="D19" s="141" t="str">
        <f>IF('Summary and sign-off'!F59='Summary and sign-off'!F54,'Summary and sign-off'!A51,'Summary and sign-off'!A50)</f>
        <v>Check - each entry provides sufficient information</v>
      </c>
      <c r="E19" s="141"/>
    </row>
    <row r="20" spans="1:6" ht="14.25" customHeight="1" x14ac:dyDescent="0.35">
      <c r="B20" s="17"/>
      <c r="C20" s="17"/>
      <c r="D20" s="17"/>
      <c r="E20" s="17"/>
    </row>
    <row r="21" spans="1:6" ht="13.15" x14ac:dyDescent="0.4">
      <c r="A21" s="18" t="s">
        <v>162</v>
      </c>
      <c r="B21" s="17"/>
      <c r="C21" s="17"/>
      <c r="D21" s="17"/>
      <c r="E21" s="17"/>
    </row>
    <row r="22" spans="1:6" ht="12.75" customHeight="1" x14ac:dyDescent="0.35">
      <c r="A22" s="20" t="s">
        <v>136</v>
      </c>
      <c r="B22" s="17"/>
      <c r="C22" s="17"/>
      <c r="D22" s="17"/>
      <c r="E22" s="17"/>
    </row>
    <row r="23" spans="1:6" ht="13.15" x14ac:dyDescent="0.4">
      <c r="A23" s="20" t="s">
        <v>33</v>
      </c>
      <c r="B23" s="19"/>
      <c r="C23" s="17"/>
      <c r="D23" s="17"/>
      <c r="E23" s="17"/>
      <c r="F23" s="17"/>
    </row>
    <row r="24" spans="1:6" x14ac:dyDescent="0.35">
      <c r="A24" s="20" t="s">
        <v>154</v>
      </c>
      <c r="C24" s="17"/>
      <c r="D24" s="17"/>
      <c r="E24" s="17"/>
      <c r="F24" s="17"/>
    </row>
    <row r="25" spans="1:6" ht="12.75" customHeight="1" x14ac:dyDescent="0.35">
      <c r="A25" s="20" t="s">
        <v>155</v>
      </c>
      <c r="B25" s="25"/>
      <c r="C25" s="22"/>
      <c r="D25" s="22"/>
      <c r="E25" s="22"/>
      <c r="F25" s="22"/>
    </row>
    <row r="26" spans="1:6" x14ac:dyDescent="0.35">
      <c r="B26" s="26"/>
      <c r="C26" s="17"/>
      <c r="D26" s="17"/>
      <c r="E26" s="17"/>
    </row>
    <row r="27" spans="1:6" hidden="1" x14ac:dyDescent="0.35">
      <c r="A27" s="17"/>
      <c r="B27" s="17"/>
      <c r="C27" s="17"/>
      <c r="D27" s="17"/>
    </row>
    <row r="28" spans="1:6" ht="12.75" hidden="1" customHeight="1" x14ac:dyDescent="0.35"/>
    <row r="29" spans="1:6" hidden="1" x14ac:dyDescent="0.35">
      <c r="A29" s="17"/>
      <c r="B29" s="17"/>
      <c r="C29" s="17"/>
      <c r="D29" s="17"/>
      <c r="E29" s="17"/>
    </row>
    <row r="30" spans="1:6" hidden="1" x14ac:dyDescent="0.35">
      <c r="A30" s="17"/>
      <c r="B30" s="17"/>
      <c r="C30" s="17"/>
      <c r="D30" s="17"/>
      <c r="E30" s="17"/>
    </row>
    <row r="31" spans="1:6" hidden="1" x14ac:dyDescent="0.35">
      <c r="A31" s="17"/>
      <c r="B31" s="17"/>
      <c r="C31" s="17"/>
      <c r="D31" s="17"/>
      <c r="E31" s="17"/>
    </row>
    <row r="32" spans="1:6" hidden="1" x14ac:dyDescent="0.35">
      <c r="A32" s="17"/>
      <c r="B32" s="17"/>
      <c r="C32" s="17"/>
      <c r="D32" s="17"/>
      <c r="E32" s="17"/>
    </row>
    <row r="33" spans="1:5" hidden="1" x14ac:dyDescent="0.35">
      <c r="A33" s="17"/>
      <c r="B33" s="17"/>
      <c r="C33" s="17"/>
      <c r="D33" s="17"/>
      <c r="E33" s="17"/>
    </row>
    <row r="34" spans="1:5" x14ac:dyDescent="0.35"/>
    <row r="35" spans="1:5" x14ac:dyDescent="0.35"/>
    <row r="36" spans="1:5" x14ac:dyDescent="0.35"/>
    <row r="37" spans="1:5" x14ac:dyDescent="0.35"/>
    <row r="38" spans="1:5" x14ac:dyDescent="0.35"/>
    <row r="39" spans="1:5" x14ac:dyDescent="0.35"/>
    <row r="40" spans="1:5" x14ac:dyDescent="0.35"/>
    <row r="41" spans="1:5" x14ac:dyDescent="0.35"/>
  </sheetData>
  <sheetProtection sheet="1" formatCells="0" insertRows="0" deleteRows="0"/>
  <mergeCells count="10">
    <mergeCell ref="D19:E19"/>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8"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3 A14 A15 A16 A17"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B11:B18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48"/>
  <sheetViews>
    <sheetView zoomScale="60" zoomScaleNormal="60" workbookViewId="0">
      <selection sqref="A1:F38"/>
    </sheetView>
  </sheetViews>
  <sheetFormatPr defaultColWidth="0" defaultRowHeight="12.75" zeroHeight="1" x14ac:dyDescent="0.35"/>
  <cols>
    <col min="1" max="1" width="35.73046875" customWidth="1"/>
    <col min="2" max="2" width="46.86328125" customWidth="1"/>
    <col min="3" max="3" width="22.1328125" customWidth="1"/>
    <col min="4" max="4" width="25.3984375" customWidth="1"/>
    <col min="5" max="6" width="35.73046875" customWidth="1"/>
    <col min="7" max="7" width="38" customWidth="1"/>
    <col min="8" max="10" width="9.1328125" hidden="1" customWidth="1"/>
    <col min="11" max="15" width="0" hidden="1" customWidth="1"/>
  </cols>
  <sheetData>
    <row r="1" spans="1:6" ht="26.25" customHeight="1" x14ac:dyDescent="0.35">
      <c r="A1" s="137" t="s">
        <v>163</v>
      </c>
      <c r="B1" s="137"/>
      <c r="C1" s="137"/>
      <c r="D1" s="137"/>
      <c r="E1" s="137"/>
      <c r="F1" s="137"/>
    </row>
    <row r="2" spans="1:6" ht="21" customHeight="1" x14ac:dyDescent="0.35">
      <c r="A2" s="3" t="s">
        <v>1</v>
      </c>
      <c r="B2" s="140" t="str">
        <f>'Summary and sign-off'!B2:F2</f>
        <v>Ministry for Pacific Peoples</v>
      </c>
      <c r="C2" s="140"/>
      <c r="D2" s="140"/>
      <c r="E2" s="140"/>
      <c r="F2" s="140"/>
    </row>
    <row r="3" spans="1:6" ht="21" customHeight="1" x14ac:dyDescent="0.35">
      <c r="A3" s="3" t="s">
        <v>65</v>
      </c>
      <c r="B3" s="140" t="str">
        <f>'Summary and sign-off'!B3:F3</f>
        <v>Laulu Mac Leauanae</v>
      </c>
      <c r="C3" s="140"/>
      <c r="D3" s="140"/>
      <c r="E3" s="140"/>
      <c r="F3" s="140"/>
    </row>
    <row r="4" spans="1:6" ht="21" customHeight="1" x14ac:dyDescent="0.35">
      <c r="A4" s="3" t="s">
        <v>66</v>
      </c>
      <c r="B4" s="140">
        <f>'Summary and sign-off'!B4:F4</f>
        <v>44743</v>
      </c>
      <c r="C4" s="140"/>
      <c r="D4" s="140"/>
      <c r="E4" s="140"/>
      <c r="F4" s="140"/>
    </row>
    <row r="5" spans="1:6" ht="21" customHeight="1" x14ac:dyDescent="0.35">
      <c r="A5" s="3" t="s">
        <v>67</v>
      </c>
      <c r="B5" s="140">
        <f>'Summary and sign-off'!B5:F5</f>
        <v>44848</v>
      </c>
      <c r="C5" s="140"/>
      <c r="D5" s="140"/>
      <c r="E5" s="140"/>
      <c r="F5" s="140"/>
    </row>
    <row r="6" spans="1:6" ht="21" customHeight="1" x14ac:dyDescent="0.35">
      <c r="A6" s="3" t="s">
        <v>164</v>
      </c>
      <c r="B6" s="135" t="s">
        <v>34</v>
      </c>
      <c r="C6" s="135"/>
      <c r="D6" s="135"/>
      <c r="E6" s="135"/>
      <c r="F6" s="135"/>
    </row>
    <row r="7" spans="1:6" ht="21" customHeight="1" x14ac:dyDescent="0.35">
      <c r="A7" s="3" t="s">
        <v>7</v>
      </c>
      <c r="B7" s="135" t="s">
        <v>37</v>
      </c>
      <c r="C7" s="135"/>
      <c r="D7" s="135"/>
      <c r="E7" s="135"/>
      <c r="F7" s="135"/>
    </row>
    <row r="8" spans="1:6" ht="36" customHeight="1" x14ac:dyDescent="0.35">
      <c r="A8" s="144" t="s">
        <v>165</v>
      </c>
      <c r="B8" s="144"/>
      <c r="C8" s="144"/>
      <c r="D8" s="144"/>
      <c r="E8" s="144"/>
      <c r="F8" s="144"/>
    </row>
    <row r="9" spans="1:6" ht="36" customHeight="1" x14ac:dyDescent="0.35">
      <c r="A9" s="152" t="s">
        <v>166</v>
      </c>
      <c r="B9" s="153"/>
      <c r="C9" s="153"/>
      <c r="D9" s="153"/>
      <c r="E9" s="153"/>
      <c r="F9" s="153"/>
    </row>
    <row r="10" spans="1:6" ht="39" customHeight="1" x14ac:dyDescent="0.35">
      <c r="A10" s="24" t="s">
        <v>72</v>
      </c>
      <c r="B10" s="95" t="s">
        <v>167</v>
      </c>
      <c r="C10" s="95" t="s">
        <v>168</v>
      </c>
      <c r="D10" s="95" t="s">
        <v>169</v>
      </c>
      <c r="E10" s="95" t="s">
        <v>170</v>
      </c>
      <c r="F10" s="95" t="s">
        <v>171</v>
      </c>
    </row>
    <row r="11" spans="1:6" s="2" customFormat="1" hidden="1" x14ac:dyDescent="0.35">
      <c r="A11" s="78"/>
      <c r="B11" s="83"/>
      <c r="C11" s="85"/>
      <c r="D11" s="83"/>
      <c r="E11" s="86"/>
      <c r="F11" s="84"/>
    </row>
    <row r="12" spans="1:6" s="2" customFormat="1" x14ac:dyDescent="0.35">
      <c r="A12" s="100"/>
      <c r="B12" s="107"/>
      <c r="C12" s="108"/>
      <c r="D12" s="107"/>
      <c r="E12" s="109"/>
      <c r="F12" s="110"/>
    </row>
    <row r="13" spans="1:6" s="2" customFormat="1" x14ac:dyDescent="0.35">
      <c r="A13" s="131" t="s">
        <v>172</v>
      </c>
      <c r="B13" s="132" t="s">
        <v>173</v>
      </c>
      <c r="C13" s="133" t="s">
        <v>52</v>
      </c>
      <c r="D13" s="132" t="s">
        <v>172</v>
      </c>
      <c r="E13" s="133" t="s">
        <v>46</v>
      </c>
      <c r="F13" s="110"/>
    </row>
    <row r="14" spans="1:6" s="2" customFormat="1" x14ac:dyDescent="0.35">
      <c r="A14" s="131" t="s">
        <v>172</v>
      </c>
      <c r="B14" s="132" t="s">
        <v>174</v>
      </c>
      <c r="C14" s="133" t="s">
        <v>51</v>
      </c>
      <c r="D14" s="132" t="s">
        <v>172</v>
      </c>
      <c r="E14" s="133" t="s">
        <v>46</v>
      </c>
      <c r="F14" s="110"/>
    </row>
    <row r="15" spans="1:6" s="2" customFormat="1" x14ac:dyDescent="0.35">
      <c r="A15" s="112"/>
      <c r="B15" s="107"/>
      <c r="C15" s="108"/>
      <c r="D15" s="107"/>
      <c r="E15" s="109"/>
      <c r="F15" s="110"/>
    </row>
    <row r="16" spans="1:6" s="2" customFormat="1" x14ac:dyDescent="0.35">
      <c r="A16" s="112"/>
      <c r="B16" s="107"/>
      <c r="C16" s="108"/>
      <c r="D16" s="107"/>
      <c r="E16" s="109"/>
      <c r="F16" s="110"/>
    </row>
    <row r="17" spans="1:7" s="2" customFormat="1" x14ac:dyDescent="0.35">
      <c r="A17" s="112"/>
      <c r="B17" s="107"/>
      <c r="C17" s="108"/>
      <c r="D17" s="107"/>
      <c r="E17" s="109"/>
      <c r="F17" s="110"/>
    </row>
    <row r="18" spans="1:7" s="2" customFormat="1" x14ac:dyDescent="0.35">
      <c r="A18" s="112"/>
      <c r="B18" s="107"/>
      <c r="C18" s="108"/>
      <c r="D18" s="107"/>
      <c r="E18" s="109"/>
      <c r="F18" s="110"/>
    </row>
    <row r="19" spans="1:7" s="2" customFormat="1" x14ac:dyDescent="0.35">
      <c r="A19" s="112"/>
      <c r="B19" s="107"/>
      <c r="C19" s="108"/>
      <c r="D19" s="107"/>
      <c r="E19" s="109"/>
      <c r="F19" s="110"/>
    </row>
    <row r="20" spans="1:7" s="2" customFormat="1" x14ac:dyDescent="0.35">
      <c r="A20" s="112"/>
      <c r="B20" s="107"/>
      <c r="C20" s="108"/>
      <c r="D20" s="107"/>
      <c r="E20" s="109"/>
      <c r="F20" s="110"/>
    </row>
    <row r="21" spans="1:7" s="2" customFormat="1" x14ac:dyDescent="0.35">
      <c r="A21" s="112"/>
      <c r="B21" s="107"/>
      <c r="C21" s="108"/>
      <c r="D21" s="107"/>
      <c r="E21" s="109"/>
      <c r="F21" s="110"/>
    </row>
    <row r="22" spans="1:7" s="2" customFormat="1" x14ac:dyDescent="0.35">
      <c r="A22" s="112"/>
      <c r="B22" s="107"/>
      <c r="C22" s="108"/>
      <c r="D22" s="107"/>
      <c r="E22" s="109"/>
      <c r="F22" s="110"/>
    </row>
    <row r="23" spans="1:7" s="2" customFormat="1" x14ac:dyDescent="0.35">
      <c r="A23" s="112"/>
      <c r="B23" s="107"/>
      <c r="C23" s="108"/>
      <c r="D23" s="107"/>
      <c r="E23" s="109"/>
      <c r="F23" s="110"/>
    </row>
    <row r="24" spans="1:7" s="2" customFormat="1" x14ac:dyDescent="0.35">
      <c r="A24" s="100"/>
      <c r="B24" s="107"/>
      <c r="C24" s="108"/>
      <c r="D24" s="107"/>
      <c r="E24" s="109"/>
      <c r="F24" s="110"/>
    </row>
    <row r="25" spans="1:7" s="2" customFormat="1" x14ac:dyDescent="0.35">
      <c r="A25" s="100"/>
      <c r="B25" s="107"/>
      <c r="C25" s="108"/>
      <c r="D25" s="107"/>
      <c r="E25" s="109"/>
      <c r="F25" s="110"/>
    </row>
    <row r="26" spans="1:7" s="2" customFormat="1" hidden="1" x14ac:dyDescent="0.35">
      <c r="A26" s="78"/>
      <c r="B26" s="83"/>
      <c r="C26" s="85"/>
      <c r="D26" s="83"/>
      <c r="E26" s="86"/>
      <c r="F26" s="84"/>
    </row>
    <row r="27" spans="1:7" ht="34.5" customHeight="1" x14ac:dyDescent="0.35">
      <c r="A27" s="96" t="s">
        <v>175</v>
      </c>
      <c r="B27" s="97" t="s">
        <v>176</v>
      </c>
      <c r="C27" s="98">
        <f>C28+C29</f>
        <v>28</v>
      </c>
      <c r="D27" s="99" t="str">
        <f>IF(SUBTOTAL(3,C11:C26)=SUBTOTAL(103,C11:C26),'Summary and sign-off'!$A$48,'Summary and sign-off'!$A$49)</f>
        <v>Check - there are no hidden rows with data</v>
      </c>
      <c r="E27" s="141" t="str">
        <f>IF('Summary and sign-off'!F60='Summary and sign-off'!F54,'Summary and sign-off'!A52,'Summary and sign-off'!A50)</f>
        <v>Check - each entry provides sufficient information</v>
      </c>
      <c r="F27" s="141"/>
      <c r="G27" s="2"/>
    </row>
    <row r="28" spans="1:7" ht="25.5" customHeight="1" x14ac:dyDescent="0.4">
      <c r="A28" s="40"/>
      <c r="B28" s="41" t="s">
        <v>51</v>
      </c>
      <c r="C28" s="42">
        <v>5</v>
      </c>
      <c r="D28" s="14"/>
      <c r="E28" s="15"/>
      <c r="F28" s="16"/>
    </row>
    <row r="29" spans="1:7" ht="25.5" customHeight="1" x14ac:dyDescent="0.4">
      <c r="A29" s="40"/>
      <c r="B29" s="41" t="s">
        <v>52</v>
      </c>
      <c r="C29" s="42">
        <v>23</v>
      </c>
      <c r="D29" s="14"/>
      <c r="E29" s="15"/>
      <c r="F29" s="16"/>
    </row>
    <row r="30" spans="1:7" ht="13.15" x14ac:dyDescent="0.4">
      <c r="A30" s="17"/>
      <c r="B30" s="18"/>
      <c r="C30" s="17"/>
      <c r="D30" s="19"/>
      <c r="E30" s="19"/>
      <c r="F30" s="17"/>
    </row>
    <row r="31" spans="1:7" ht="13.15" x14ac:dyDescent="0.4">
      <c r="A31" s="18" t="s">
        <v>162</v>
      </c>
      <c r="B31" s="18"/>
      <c r="C31" s="18"/>
      <c r="D31" s="18"/>
      <c r="E31" s="18"/>
      <c r="F31" s="18"/>
    </row>
    <row r="32" spans="1:7" ht="12.75" customHeight="1" x14ac:dyDescent="0.35">
      <c r="A32" s="20" t="s">
        <v>136</v>
      </c>
      <c r="B32" s="17"/>
      <c r="C32" s="17"/>
      <c r="D32" s="17"/>
      <c r="E32" s="17"/>
    </row>
    <row r="33" spans="1:6" ht="13.15" x14ac:dyDescent="0.4">
      <c r="A33" s="20" t="s">
        <v>33</v>
      </c>
      <c r="B33" s="19"/>
      <c r="C33" s="17"/>
      <c r="D33" s="17"/>
      <c r="E33" s="17"/>
      <c r="F33" s="17"/>
    </row>
    <row r="34" spans="1:6" ht="13.15" x14ac:dyDescent="0.4">
      <c r="A34" s="20" t="s">
        <v>177</v>
      </c>
      <c r="B34" s="21"/>
      <c r="C34" s="21"/>
      <c r="D34" s="21"/>
      <c r="E34" s="21"/>
      <c r="F34" s="21"/>
    </row>
    <row r="35" spans="1:6" ht="12.75" customHeight="1" x14ac:dyDescent="0.35">
      <c r="A35" s="20" t="s">
        <v>178</v>
      </c>
      <c r="B35" s="17"/>
      <c r="C35" s="17"/>
      <c r="D35" s="17"/>
      <c r="E35" s="17"/>
      <c r="F35" s="17"/>
    </row>
    <row r="36" spans="1:6" ht="13.15" customHeight="1" x14ac:dyDescent="0.35">
      <c r="A36" s="20" t="s">
        <v>179</v>
      </c>
      <c r="B36" s="17"/>
      <c r="C36" s="17"/>
      <c r="D36" s="17"/>
      <c r="E36" s="17"/>
      <c r="F36" s="17"/>
    </row>
    <row r="37" spans="1:6" x14ac:dyDescent="0.35">
      <c r="A37" s="20" t="s">
        <v>180</v>
      </c>
      <c r="C37" s="17"/>
      <c r="D37" s="17"/>
      <c r="E37" s="17"/>
      <c r="F37" s="17"/>
    </row>
    <row r="38" spans="1:6" ht="12.75" customHeight="1" x14ac:dyDescent="0.35">
      <c r="A38" s="20" t="s">
        <v>155</v>
      </c>
      <c r="B38" s="20"/>
      <c r="C38" s="22"/>
      <c r="D38" s="22"/>
      <c r="E38" s="22"/>
      <c r="F38" s="22"/>
    </row>
    <row r="39" spans="1:6" ht="12.75" customHeight="1" x14ac:dyDescent="0.35">
      <c r="A39" s="20"/>
      <c r="B39" s="20"/>
      <c r="C39" s="22"/>
      <c r="D39" s="22"/>
      <c r="E39" s="22"/>
      <c r="F39" s="22"/>
    </row>
    <row r="40" spans="1:6" ht="12.75" hidden="1" customHeight="1" x14ac:dyDescent="0.35">
      <c r="A40" s="20"/>
      <c r="B40" s="20"/>
      <c r="C40" s="22"/>
      <c r="D40" s="22"/>
      <c r="E40" s="22"/>
      <c r="F40" s="22"/>
    </row>
    <row r="43" spans="1:6" ht="15" hidden="1" customHeight="1" x14ac:dyDescent="0.4">
      <c r="A43" s="18"/>
      <c r="B43" s="18"/>
      <c r="C43" s="18"/>
      <c r="D43" s="18"/>
      <c r="E43" s="18"/>
      <c r="F43" s="18"/>
    </row>
    <row r="44" spans="1:6" ht="15" hidden="1" customHeight="1" x14ac:dyDescent="0.4">
      <c r="A44" s="18"/>
      <c r="B44" s="18"/>
      <c r="C44" s="18"/>
      <c r="D44" s="18"/>
      <c r="E44" s="18"/>
      <c r="F44" s="18"/>
    </row>
    <row r="45" spans="1:6" ht="15" hidden="1" customHeight="1" x14ac:dyDescent="0.4">
      <c r="A45" s="18"/>
      <c r="B45" s="18"/>
      <c r="C45" s="18"/>
      <c r="D45" s="18"/>
      <c r="E45" s="18"/>
      <c r="F45" s="18"/>
    </row>
    <row r="46" spans="1:6" ht="12.75" hidden="1" customHeight="1" x14ac:dyDescent="0.4">
      <c r="A46" s="18"/>
      <c r="B46" s="18"/>
      <c r="C46" s="18"/>
      <c r="D46" s="18"/>
      <c r="E46" s="18"/>
      <c r="F46" s="18"/>
    </row>
    <row r="47" spans="1:6" ht="38.65" hidden="1" customHeight="1" x14ac:dyDescent="0.4">
      <c r="A47" s="18"/>
      <c r="B47" s="18"/>
      <c r="C47" s="18"/>
      <c r="D47" s="18"/>
      <c r="E47" s="18"/>
      <c r="F47" s="18"/>
    </row>
    <row r="48" spans="1:6" x14ac:dyDescent="0.35"/>
  </sheetData>
  <sheetProtection formatCells="0" insertRows="0" deleteRows="0"/>
  <dataConsolidate/>
  <mergeCells count="10">
    <mergeCell ref="E27:F27"/>
    <mergeCell ref="A8:F8"/>
    <mergeCell ref="A1:F1"/>
    <mergeCell ref="A9:F9"/>
    <mergeCell ref="B2:F2"/>
    <mergeCell ref="B3:F3"/>
    <mergeCell ref="B4:F4"/>
    <mergeCell ref="B7:F7"/>
    <mergeCell ref="B5:F5"/>
    <mergeCell ref="B6:F6"/>
  </mergeCells>
  <phoneticPr fontId="31" type="noConversion"/>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6"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5:A25"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C11:C12 C15:C26</xm:sqref>
        </x14:dataValidation>
        <x14:dataValidation type="list" errorStyle="information" operator="greaterThan" allowBlank="1" showInputMessage="1" prompt="Provide specific $ value if possible" xr:uid="{00000000-0002-0000-0500-000003000000}">
          <x14:formula1>
            <xm:f>'Summary and sign-off'!$A$39:$A$44</xm:f>
          </x14:formula1>
          <xm:sqref>E11:E12 E15:E26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49C272E9C496D4F9F401506183F5659" ma:contentTypeVersion="7" ma:contentTypeDescription="Create a new document." ma:contentTypeScope="" ma:versionID="55f9c886f9df0569dcbf48910e77963a">
  <xsd:schema xmlns:xsd="http://www.w3.org/2001/XMLSchema" xmlns:xs="http://www.w3.org/2001/XMLSchema" xmlns:p="http://schemas.microsoft.com/office/2006/metadata/properties" xmlns:ns2="22e4216f-1ceb-4eb2-9cde-507167d9d7c7" targetNamespace="http://schemas.microsoft.com/office/2006/metadata/properties" ma:root="true" ma:fieldsID="247a404b1f26be831ce0d5898d9580a6" ns2:_="">
    <xsd:import namespace="22e4216f-1ceb-4eb2-9cde-507167d9d7c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e4216f-1ceb-4eb2-9cde-507167d9d7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61950255-DE80-4BE0-AAB9-F8B86BEFAA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e4216f-1ceb-4eb2-9cde-507167d9d7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79D7F4-D0D7-4BCB-BBEA-E7C37A64913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Austin King</cp:lastModifiedBy>
  <cp:revision/>
  <dcterms:created xsi:type="dcterms:W3CDTF">2010-10-17T20:59:02Z</dcterms:created>
  <dcterms:modified xsi:type="dcterms:W3CDTF">2023-11-22T21:52:15Z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0x010100549C272E9C496D4F9F401506183F5659</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Order">
    <vt:r8>2558400</vt:r8>
  </property>
</Properties>
</file>