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9492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'Gifts'!$A$1:$E$20</definedName>
    <definedName name="_xlnm.Print_Area" localSheetId="1">'Hospitality'!$A$1:$E$40</definedName>
    <definedName name="_xlnm.Print_Area" localSheetId="2">'Other'!$A$1:$E$24</definedName>
    <definedName name="_xlnm.Print_Area" localSheetId="0">'Travel'!$A$1:$E$66</definedName>
  </definedNames>
  <calcPr fullCalcOnLoad="1"/>
</workbook>
</file>

<file path=xl/sharedStrings.xml><?xml version="1.0" encoding="utf-8"?>
<sst xmlns="http://schemas.openxmlformats.org/spreadsheetml/2006/main" count="256" uniqueCount="116">
  <si>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</si>
  <si>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</si>
  <si>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</si>
  <si>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</si>
  <si>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</si>
  <si>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</si>
  <si>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</si>
  <si>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</si>
  <si>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</si>
  <si>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</si>
  <si>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</si>
  <si>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</si>
  <si>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</si>
  <si>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</si>
  <si>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</si>
  <si>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</si>
  <si>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</si>
  <si>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</si>
  <si>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</si>
  <si>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</si>
  <si>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</si>
  <si>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</si>
  <si>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</si>
  <si>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</si>
  <si>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</si>
  <si>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</si>
  <si>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</si>
  <si>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</si>
  <si>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</si>
  <si>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 - Ministry of Pacific Island Affairs</t>
  </si>
  <si>
    <t>Total</t>
  </si>
  <si>
    <t>Airfare</t>
  </si>
  <si>
    <t>Wellington/Auckland return</t>
  </si>
  <si>
    <t>Wellington</t>
  </si>
  <si>
    <t>Carparking</t>
  </si>
  <si>
    <t>Rental car</t>
  </si>
  <si>
    <t>Auckland</t>
  </si>
  <si>
    <t>Christchurch</t>
  </si>
  <si>
    <t>Wellington airport carparking</t>
  </si>
  <si>
    <t>Wellington airport</t>
  </si>
  <si>
    <t>Lunch</t>
  </si>
  <si>
    <t>Taxi</t>
  </si>
  <si>
    <t>28.06.2012</t>
  </si>
  <si>
    <t>Christchurch community meeting (100 people)</t>
  </si>
  <si>
    <t>Period [01/07/2012 - 31/12/2012]</t>
  </si>
  <si>
    <t>2.07.2012</t>
  </si>
  <si>
    <t>Business lunch CE and 2 guests</t>
  </si>
  <si>
    <t>8.08.2012</t>
  </si>
  <si>
    <t>Taxis</t>
  </si>
  <si>
    <t>24 - 25.07.2012</t>
  </si>
  <si>
    <t>18.07.2012</t>
  </si>
  <si>
    <t>24.07.2012</t>
  </si>
  <si>
    <t>16.07.2012</t>
  </si>
  <si>
    <t>24.08.2012</t>
  </si>
  <si>
    <t>Hire venue</t>
  </si>
  <si>
    <t>CPIT</t>
  </si>
  <si>
    <t>11.07.2012</t>
  </si>
  <si>
    <t xml:space="preserve">Condolence flowers: Sir Terepai Maoate </t>
  </si>
  <si>
    <t>Auckland/Wellington return</t>
  </si>
  <si>
    <t>24.10.2012</t>
  </si>
  <si>
    <t>02.11.2012</t>
  </si>
  <si>
    <t>3 bereavement cards</t>
  </si>
  <si>
    <t>30.11.2012</t>
  </si>
  <si>
    <t>3 blank cards</t>
  </si>
  <si>
    <t>29 to 30.11.2012</t>
  </si>
  <si>
    <t>05 to 10.12.2012</t>
  </si>
  <si>
    <t>19 to 21.11.2012</t>
  </si>
  <si>
    <t>29.11.2012</t>
  </si>
  <si>
    <t>Accommodation and dinner</t>
  </si>
  <si>
    <t>Pauline A Winter</t>
  </si>
  <si>
    <t>Colin Tukuitonga</t>
  </si>
  <si>
    <t>(01.07 to 21.09.2012)</t>
  </si>
  <si>
    <t>(23.10 to 31.12.2012)</t>
  </si>
  <si>
    <t>Name of CE: Dr Colin Tukuitonga and Pauline A Winter</t>
  </si>
  <si>
    <t>Auckland/Wellington</t>
  </si>
  <si>
    <t>Attending Pacific Financial Literacy Ceremony and Obesity Seminar</t>
  </si>
  <si>
    <t>13.09.2012</t>
  </si>
  <si>
    <t>Attending Northern Regional Council Meeting</t>
  </si>
  <si>
    <t>Nil</t>
  </si>
  <si>
    <t>Attending various meetings in Wellington (2 journeys)</t>
  </si>
  <si>
    <t>Attending Community meetings in Christchurch and meeting staff</t>
  </si>
  <si>
    <t>Wellington/Christchurch return</t>
  </si>
  <si>
    <t>19/11 is Monday, 21/11 is Wednesday</t>
  </si>
  <si>
    <t>5/12 is Wednesday, 10/12 is Saturday</t>
  </si>
  <si>
    <t>Attending meeting at Auckland University and Auckland staff function</t>
  </si>
  <si>
    <t>Condolence flowers G Te Heu Heu</t>
  </si>
  <si>
    <t>Attending meeting of Minister's Advisory Committee on Official Statistics</t>
  </si>
  <si>
    <t>Attending meetings with Auckland staff</t>
  </si>
  <si>
    <t>Attending launch of Pacific Education plan in Auckland</t>
  </si>
  <si>
    <t>Attending Leadership Programme and Auckland Policy Office</t>
  </si>
  <si>
    <t>5.12.2012</t>
  </si>
  <si>
    <t>10.12.2012</t>
  </si>
  <si>
    <t>Attending meeting in Auckland (1 journeys)</t>
  </si>
  <si>
    <t>18.12.2012</t>
  </si>
  <si>
    <t>19.12.2012</t>
  </si>
  <si>
    <t>Attending meeting in Wellington (1 journeys)</t>
  </si>
  <si>
    <t>25.07.2012</t>
  </si>
  <si>
    <t>27.07.2012</t>
  </si>
  <si>
    <t>31.08.2012</t>
  </si>
  <si>
    <t>Attending meeting in Wellington (1 journey)</t>
  </si>
  <si>
    <t>3.09.2012</t>
  </si>
  <si>
    <t>Taxicharge</t>
  </si>
  <si>
    <t>11.09.2012</t>
  </si>
  <si>
    <t>20.09.2012</t>
  </si>
  <si>
    <t>Attending meetings in Auckland and travel to airport (2 journeys)</t>
  </si>
  <si>
    <t>25.10.2012</t>
  </si>
  <si>
    <t>30.10.2012</t>
  </si>
  <si>
    <t>Attending meetings in Wellington (2 journeys)</t>
  </si>
  <si>
    <t>Attending meetings in Wellington (3 journeys)</t>
  </si>
  <si>
    <t>14.11.2012</t>
  </si>
  <si>
    <t>20.11.2012</t>
  </si>
  <si>
    <t>27.11.2012</t>
  </si>
  <si>
    <t>Attending meetings in Wellington (4 journeys)</t>
  </si>
  <si>
    <t>Travel to Wellington Airport for flight to Christchurch</t>
  </si>
  <si>
    <t>Travel Christchurch Airport to Christchurch office</t>
  </si>
  <si>
    <t>Travel Wellington Airport to Wellington office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</si>
</sst>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48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9" fillId="35" borderId="11" xfId="0" applyFont="1" applyFill="1" applyBorder="1" applyAlignment="1">
      <alignment horizontal="justify" wrapText="1"/>
    </xf>
    <xf numFmtId="0" fontId="47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9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8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47" fillId="35" borderId="11" xfId="0" applyNumberFormat="1" applyFont="1" applyFill="1" applyBorder="1" applyAlignment="1">
      <alignment/>
    </xf>
    <xf numFmtId="43" fontId="47" fillId="0" borderId="10" xfId="0" applyNumberFormat="1" applyFont="1" applyBorder="1" applyAlignment="1">
      <alignment wrapText="1"/>
    </xf>
    <xf numFmtId="14" fontId="48" fillId="33" borderId="11" xfId="0" applyNumberFormat="1" applyFont="1" applyFill="1" applyBorder="1" applyAlignment="1">
      <alignment wrapText="1"/>
    </xf>
    <xf numFmtId="14" fontId="49" fillId="35" borderId="11" xfId="0" applyNumberFormat="1" applyFont="1" applyFill="1" applyBorder="1" applyAlignment="1">
      <alignment horizontal="justify" wrapText="1"/>
    </xf>
    <xf numFmtId="14" fontId="47" fillId="0" borderId="11" xfId="0" applyNumberFormat="1" applyFont="1" applyBorder="1" applyAlignment="1">
      <alignment horizontal="left" wrapText="1"/>
    </xf>
    <xf numFmtId="43" fontId="47" fillId="0" borderId="11" xfId="0" applyNumberFormat="1" applyFont="1" applyBorder="1" applyAlignment="1">
      <alignment horizontal="right" wrapText="1"/>
    </xf>
    <xf numFmtId="14" fontId="0" fillId="0" borderId="0" xfId="0" applyNumberFormat="1" applyAlignment="1">
      <alignment horizontal="left" vertical="top" wrapText="1"/>
    </xf>
    <xf numFmtId="4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48" fillId="33" borderId="11" xfId="0" applyNumberFormat="1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vertical="top" wrapText="1"/>
    </xf>
    <xf numFmtId="14" fontId="47" fillId="0" borderId="11" xfId="0" applyNumberFormat="1" applyFont="1" applyBorder="1" applyAlignment="1">
      <alignment horizontal="left" vertical="top" wrapText="1"/>
    </xf>
    <xf numFmtId="43" fontId="47" fillId="0" borderId="11" xfId="0" applyNumberFormat="1" applyFont="1" applyBorder="1" applyAlignment="1">
      <alignment horizontal="right" vertical="top" wrapText="1"/>
    </xf>
    <xf numFmtId="0" fontId="47" fillId="0" borderId="11" xfId="0" applyFont="1" applyBorder="1" applyAlignment="1">
      <alignment vertical="top" wrapText="1"/>
    </xf>
    <xf numFmtId="14" fontId="48" fillId="34" borderId="11" xfId="0" applyNumberFormat="1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vertical="top" wrapText="1"/>
    </xf>
    <xf numFmtId="0" fontId="50" fillId="0" borderId="0" xfId="0" applyFont="1" applyAlignment="1">
      <alignment vertical="top" wrapText="1"/>
    </xf>
    <xf numFmtId="43" fontId="47" fillId="0" borderId="11" xfId="0" applyNumberFormat="1" applyFont="1" applyBorder="1" applyAlignment="1">
      <alignment wrapText="1"/>
    </xf>
    <xf numFmtId="43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14" fontId="47" fillId="0" borderId="0" xfId="0" applyNumberFormat="1" applyFont="1" applyAlignment="1">
      <alignment horizontal="left" vertical="top" wrapText="1"/>
    </xf>
    <xf numFmtId="43" fontId="0" fillId="0" borderId="11" xfId="0" applyNumberFormat="1" applyBorder="1" applyAlignment="1">
      <alignment wrapText="1"/>
    </xf>
    <xf numFmtId="14" fontId="50" fillId="0" borderId="0" xfId="0" applyNumberFormat="1" applyFont="1" applyAlignment="1">
      <alignment horizontal="left" vertical="top" wrapText="1"/>
    </xf>
    <xf numFmtId="43" fontId="50" fillId="0" borderId="0" xfId="0" applyNumberFormat="1" applyFont="1" applyAlignment="1">
      <alignment vertical="top" wrapText="1"/>
    </xf>
    <xf numFmtId="14" fontId="50" fillId="0" borderId="0" xfId="0" applyNumberFormat="1" applyFont="1" applyAlignment="1">
      <alignment horizontal="left" wrapText="1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wrapText="1"/>
    </xf>
    <xf numFmtId="14" fontId="51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48" fillId="34" borderId="11" xfId="0" applyNumberFormat="1" applyFont="1" applyFill="1" applyBorder="1" applyAlignment="1">
      <alignment horizontal="left" wrapText="1"/>
    </xf>
    <xf numFmtId="164" fontId="47" fillId="0" borderId="11" xfId="0" applyNumberFormat="1" applyFont="1" applyBorder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48" fillId="5" borderId="11" xfId="0" applyNumberFormat="1" applyFont="1" applyFill="1" applyBorder="1" applyAlignment="1">
      <alignment horizontal="left" wrapText="1"/>
    </xf>
    <xf numFmtId="164" fontId="0" fillId="0" borderId="10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44" fontId="48" fillId="34" borderId="11" xfId="0" applyNumberFormat="1" applyFont="1" applyFill="1" applyBorder="1" applyAlignment="1">
      <alignment wrapText="1"/>
    </xf>
    <xf numFmtId="44" fontId="47" fillId="0" borderId="11" xfId="0" applyNumberFormat="1" applyFont="1" applyBorder="1" applyAlignment="1">
      <alignment wrapText="1"/>
    </xf>
    <xf numFmtId="44" fontId="0" fillId="0" borderId="0" xfId="0" applyNumberFormat="1" applyFont="1" applyAlignment="1">
      <alignment wrapText="1"/>
    </xf>
    <xf numFmtId="44" fontId="48" fillId="5" borderId="11" xfId="0" applyNumberFormat="1" applyFont="1" applyFill="1" applyBorder="1" applyAlignment="1">
      <alignment wrapText="1"/>
    </xf>
    <xf numFmtId="44" fontId="0" fillId="0" borderId="10" xfId="0" applyNumberFormat="1" applyBorder="1" applyAlignment="1">
      <alignment wrapText="1"/>
    </xf>
    <xf numFmtId="44" fontId="0" fillId="0" borderId="0" xfId="0" applyNumberFormat="1" applyAlignment="1">
      <alignment wrapText="1"/>
    </xf>
    <xf numFmtId="14" fontId="0" fillId="0" borderId="0" xfId="0" applyNumberFormat="1" applyFont="1" applyAlignment="1">
      <alignment horizontal="left" wrapText="1"/>
    </xf>
    <xf numFmtId="43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left" vertical="top" wrapText="1"/>
    </xf>
    <xf numFmtId="17" fontId="0" fillId="0" borderId="0" xfId="0" applyNumberFormat="1" applyFont="1" applyAlignment="1">
      <alignment horizontal="left" vertical="top" wrapText="1"/>
    </xf>
    <xf numFmtId="14" fontId="52" fillId="0" borderId="0" xfId="0" applyNumberFormat="1" applyFont="1" applyAlignment="1">
      <alignment horizontal="left" wrapText="1"/>
    </xf>
    <xf numFmtId="14" fontId="47" fillId="0" borderId="0" xfId="0" applyNumberFormat="1" applyFont="1" applyBorder="1" applyAlignment="1">
      <alignment horizontal="left" vertical="top" wrapText="1"/>
    </xf>
    <xf numFmtId="43" fontId="47" fillId="0" borderId="0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43" fontId="47" fillId="0" borderId="0" xfId="0" applyNumberFormat="1" applyFont="1" applyBorder="1" applyAlignment="1">
      <alignment wrapText="1"/>
    </xf>
    <xf numFmtId="14" fontId="53" fillId="0" borderId="0" xfId="0" applyNumberFormat="1" applyFont="1" applyAlignment="1">
      <alignment horizontal="left" vertical="top" wrapText="1"/>
    </xf>
    <xf numFmtId="14" fontId="53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Alignment="1" quotePrefix="1">
      <alignment horizontal="left" vertical="top" wrapText="1"/>
    </xf>
    <xf numFmtId="14" fontId="0" fillId="0" borderId="0" xfId="0" applyNumberFormat="1" applyFont="1" applyFill="1" applyAlignment="1">
      <alignment horizontal="left"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48" fillId="33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8" fillId="34" borderId="11" xfId="0" applyFont="1" applyFill="1" applyBorder="1" applyAlignment="1">
      <alignment wrapText="1"/>
    </xf>
    <xf numFmtId="0" fontId="48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tabSelected="1" zoomScalePageLayoutView="0" workbookViewId="0" topLeftCell="A37">
      <selection activeCell="B52" sqref="B52"/>
    </sheetView>
  </sheetViews>
  <sheetFormatPr defaultColWidth="9.140625" defaultRowHeight="12.75"/>
  <cols>
    <col min="1" max="1" width="22.28125" style="18" customWidth="1"/>
    <col min="2" max="2" width="23.140625" style="19" customWidth="1"/>
    <col min="3" max="3" width="57.7109375" style="2" customWidth="1"/>
    <col min="4" max="4" width="27.140625" style="2" customWidth="1"/>
    <col min="5" max="5" width="28.140625" style="2" customWidth="1"/>
    <col min="6" max="6" width="19.57421875" style="2" hidden="1" customWidth="1"/>
    <col min="7" max="7" width="28.421875" style="2" customWidth="1"/>
    <col min="8" max="16384" width="9.140625" style="2" customWidth="1"/>
  </cols>
  <sheetData>
    <row r="1" spans="1:5" s="7" customFormat="1" ht="36" customHeight="1">
      <c r="A1" s="83" t="s">
        <v>29</v>
      </c>
      <c r="B1" s="84"/>
      <c r="C1" s="84"/>
      <c r="D1" s="84"/>
      <c r="E1" s="84"/>
    </row>
    <row r="2" spans="1:4" s="3" customFormat="1" ht="35.25" customHeight="1">
      <c r="A2" s="85" t="s">
        <v>73</v>
      </c>
      <c r="B2" s="86"/>
      <c r="C2" s="85" t="s">
        <v>44</v>
      </c>
      <c r="D2" s="86"/>
    </row>
    <row r="3" spans="1:3" s="4" customFormat="1" ht="30.75" customHeight="1">
      <c r="A3" s="22" t="s">
        <v>3</v>
      </c>
      <c r="B3" s="87" t="s">
        <v>4</v>
      </c>
      <c r="C3" s="87"/>
    </row>
    <row r="4" spans="1:5" s="3" customFormat="1" ht="26.25">
      <c r="A4" s="24" t="s">
        <v>0</v>
      </c>
      <c r="B4" s="25" t="s">
        <v>2</v>
      </c>
      <c r="C4" s="3" t="s">
        <v>5</v>
      </c>
      <c r="D4" s="3" t="s">
        <v>6</v>
      </c>
      <c r="E4" s="3" t="s">
        <v>1</v>
      </c>
    </row>
    <row r="5" spans="1:2" s="28" customFormat="1" ht="12.75">
      <c r="A5" s="26" t="s">
        <v>78</v>
      </c>
      <c r="B5" s="27">
        <v>0</v>
      </c>
    </row>
    <row r="6" spans="1:2" s="28" customFormat="1" ht="12.75">
      <c r="A6" s="26"/>
      <c r="B6" s="27"/>
    </row>
    <row r="7" spans="1:3" s="30" customFormat="1" ht="27" customHeight="1">
      <c r="A7" s="29" t="s">
        <v>3</v>
      </c>
      <c r="B7" s="88" t="s">
        <v>7</v>
      </c>
      <c r="C7" s="88"/>
    </row>
    <row r="8" spans="1:2" s="33" customFormat="1" ht="12.75">
      <c r="A8" s="31" t="s">
        <v>0</v>
      </c>
      <c r="B8" s="32" t="s">
        <v>2</v>
      </c>
    </row>
    <row r="9" spans="1:2" s="28" customFormat="1" ht="12.75">
      <c r="A9" s="26" t="s">
        <v>78</v>
      </c>
      <c r="B9" s="27">
        <v>0</v>
      </c>
    </row>
    <row r="10" spans="1:2" s="28" customFormat="1" ht="12.75">
      <c r="A10" s="26"/>
      <c r="B10" s="27"/>
    </row>
    <row r="11" spans="1:3" s="35" customFormat="1" ht="21.75" customHeight="1">
      <c r="A11" s="34" t="s">
        <v>8</v>
      </c>
      <c r="B11" s="82" t="s">
        <v>4</v>
      </c>
      <c r="C11" s="82"/>
    </row>
    <row r="12" spans="1:5" s="33" customFormat="1" ht="25.5" customHeight="1">
      <c r="A12" s="31" t="s">
        <v>0</v>
      </c>
      <c r="B12" s="32" t="s">
        <v>2</v>
      </c>
      <c r="C12" s="33" t="s">
        <v>24</v>
      </c>
      <c r="D12" s="33" t="s">
        <v>6</v>
      </c>
      <c r="E12" s="33" t="s">
        <v>1</v>
      </c>
    </row>
    <row r="13" spans="1:2" s="73" customFormat="1" ht="18" customHeight="1">
      <c r="A13" s="40" t="s">
        <v>70</v>
      </c>
      <c r="B13" s="71" t="s">
        <v>71</v>
      </c>
    </row>
    <row r="14" spans="1:2" s="73" customFormat="1" ht="13.5" customHeight="1">
      <c r="A14" s="71"/>
      <c r="B14" s="72"/>
    </row>
    <row r="15" spans="1:5" s="50" customFormat="1" ht="12.75" customHeight="1">
      <c r="A15" s="48" t="s">
        <v>50</v>
      </c>
      <c r="B15" s="49">
        <f>4.5+4.5+27</f>
        <v>36</v>
      </c>
      <c r="C15" s="50" t="s">
        <v>84</v>
      </c>
      <c r="D15" s="50" t="s">
        <v>34</v>
      </c>
      <c r="E15" s="50" t="s">
        <v>74</v>
      </c>
    </row>
    <row r="16" spans="1:5" s="50" customFormat="1" ht="12.75" customHeight="1">
      <c r="A16" s="48" t="s">
        <v>51</v>
      </c>
      <c r="B16" s="49">
        <f>27</f>
        <v>27</v>
      </c>
      <c r="C16" s="50" t="s">
        <v>75</v>
      </c>
      <c r="D16" s="50" t="s">
        <v>38</v>
      </c>
      <c r="E16" s="50" t="s">
        <v>33</v>
      </c>
    </row>
    <row r="17" spans="1:5" s="50" customFormat="1" ht="26.25">
      <c r="A17" s="48" t="s">
        <v>47</v>
      </c>
      <c r="B17" s="49">
        <f>26+38.8</f>
        <v>64.8</v>
      </c>
      <c r="C17" s="50" t="s">
        <v>86</v>
      </c>
      <c r="D17" s="50" t="s">
        <v>48</v>
      </c>
      <c r="E17" s="50" t="s">
        <v>36</v>
      </c>
    </row>
    <row r="18" spans="1:5" s="50" customFormat="1" ht="12.75">
      <c r="A18" s="48" t="s">
        <v>53</v>
      </c>
      <c r="B18" s="49">
        <v>27</v>
      </c>
      <c r="C18" s="50" t="s">
        <v>87</v>
      </c>
      <c r="D18" s="50" t="s">
        <v>38</v>
      </c>
      <c r="E18" s="50" t="s">
        <v>39</v>
      </c>
    </row>
    <row r="19" spans="1:5" s="50" customFormat="1" ht="12.75">
      <c r="A19" s="69" t="s">
        <v>76</v>
      </c>
      <c r="B19" s="49">
        <v>27</v>
      </c>
      <c r="C19" s="50" t="s">
        <v>77</v>
      </c>
      <c r="D19" s="50" t="s">
        <v>38</v>
      </c>
      <c r="E19" s="50" t="s">
        <v>39</v>
      </c>
    </row>
    <row r="20" spans="1:2" s="50" customFormat="1" ht="12.75">
      <c r="A20" s="48"/>
      <c r="B20" s="49"/>
    </row>
    <row r="21" spans="1:2" s="50" customFormat="1" ht="12.75">
      <c r="A21" s="48"/>
      <c r="B21" s="49"/>
    </row>
    <row r="22" spans="1:6" s="51" customFormat="1" ht="18" customHeight="1">
      <c r="A22" s="40" t="s">
        <v>69</v>
      </c>
      <c r="B22" s="71" t="s">
        <v>72</v>
      </c>
      <c r="D22" s="50"/>
      <c r="E22" s="50"/>
      <c r="F22" s="50"/>
    </row>
    <row r="23" spans="1:5" s="50" customFormat="1" ht="12.75">
      <c r="A23" s="68" t="s">
        <v>90</v>
      </c>
      <c r="B23" s="49">
        <f>10.7+10.8</f>
        <v>21.5</v>
      </c>
      <c r="C23" s="50" t="s">
        <v>79</v>
      </c>
      <c r="D23" s="50" t="s">
        <v>48</v>
      </c>
      <c r="E23" s="50" t="s">
        <v>33</v>
      </c>
    </row>
    <row r="24" spans="1:5" s="50" customFormat="1" ht="12.75">
      <c r="A24" s="68" t="s">
        <v>91</v>
      </c>
      <c r="B24" s="49">
        <v>40.5</v>
      </c>
      <c r="C24" s="50" t="s">
        <v>92</v>
      </c>
      <c r="D24" s="50" t="s">
        <v>48</v>
      </c>
      <c r="E24" s="50" t="s">
        <v>36</v>
      </c>
    </row>
    <row r="25" spans="1:5" s="50" customFormat="1" ht="12.75">
      <c r="A25" s="68" t="s">
        <v>93</v>
      </c>
      <c r="B25" s="49">
        <v>10</v>
      </c>
      <c r="C25" s="50" t="s">
        <v>95</v>
      </c>
      <c r="D25" s="50" t="s">
        <v>48</v>
      </c>
      <c r="E25" s="50" t="s">
        <v>36</v>
      </c>
    </row>
    <row r="26" spans="1:5" s="50" customFormat="1" ht="12.75">
      <c r="A26" s="68" t="s">
        <v>94</v>
      </c>
      <c r="B26" s="49">
        <v>13.3</v>
      </c>
      <c r="C26" s="50" t="s">
        <v>95</v>
      </c>
      <c r="D26" s="50" t="s">
        <v>48</v>
      </c>
      <c r="E26" s="50" t="s">
        <v>36</v>
      </c>
    </row>
    <row r="27" spans="1:2" s="50" customFormat="1" ht="12.75">
      <c r="A27" s="68"/>
      <c r="B27" s="49"/>
    </row>
    <row r="28" spans="1:2" s="50" customFormat="1" ht="12.75">
      <c r="A28" s="48"/>
      <c r="B28" s="49"/>
    </row>
    <row r="29" spans="1:2" s="36" customFormat="1" ht="12.75">
      <c r="A29" s="47" t="s">
        <v>30</v>
      </c>
      <c r="B29" s="43">
        <f>SUM(B15:B28)</f>
        <v>267.1</v>
      </c>
    </row>
    <row r="30" spans="1:2" s="28" customFormat="1" ht="12.75">
      <c r="A30" s="26"/>
      <c r="B30" s="27"/>
    </row>
    <row r="31" spans="1:3" s="35" customFormat="1" ht="30" customHeight="1">
      <c r="A31" s="34" t="s">
        <v>9</v>
      </c>
      <c r="B31" s="82" t="s">
        <v>7</v>
      </c>
      <c r="C31" s="82"/>
    </row>
    <row r="32" spans="1:5" s="33" customFormat="1" ht="26.25">
      <c r="A32" s="31" t="s">
        <v>0</v>
      </c>
      <c r="B32" s="32" t="s">
        <v>2</v>
      </c>
      <c r="C32" s="33" t="s">
        <v>24</v>
      </c>
      <c r="D32" s="33" t="s">
        <v>6</v>
      </c>
      <c r="E32" s="33" t="s">
        <v>1</v>
      </c>
    </row>
    <row r="33" spans="1:2" s="73" customFormat="1" ht="18" customHeight="1">
      <c r="A33" s="76" t="s">
        <v>70</v>
      </c>
      <c r="B33" s="77" t="s">
        <v>71</v>
      </c>
    </row>
    <row r="34" spans="1:5" s="50" customFormat="1" ht="12.75" customHeight="1">
      <c r="A34" s="48" t="s">
        <v>50</v>
      </c>
      <c r="B34" s="49">
        <f>579.99+155+30</f>
        <v>764.99</v>
      </c>
      <c r="C34" s="50" t="s">
        <v>84</v>
      </c>
      <c r="D34" s="50" t="s">
        <v>31</v>
      </c>
      <c r="E34" s="50" t="s">
        <v>32</v>
      </c>
    </row>
    <row r="35" spans="1:5" s="50" customFormat="1" ht="12.75" customHeight="1">
      <c r="A35" s="48" t="s">
        <v>50</v>
      </c>
      <c r="B35" s="49">
        <f>109.01</f>
        <v>109.01</v>
      </c>
      <c r="C35" s="50" t="s">
        <v>84</v>
      </c>
      <c r="D35" s="50" t="s">
        <v>35</v>
      </c>
      <c r="E35" s="50" t="s">
        <v>36</v>
      </c>
    </row>
    <row r="36" spans="1:5" s="50" customFormat="1" ht="12.75" customHeight="1">
      <c r="A36" s="48" t="s">
        <v>49</v>
      </c>
      <c r="B36" s="49">
        <f>549+133</f>
        <v>682</v>
      </c>
      <c r="C36" s="50" t="s">
        <v>75</v>
      </c>
      <c r="D36" s="50" t="s">
        <v>31</v>
      </c>
      <c r="E36" s="50" t="s">
        <v>32</v>
      </c>
    </row>
    <row r="37" spans="1:5" s="50" customFormat="1" ht="12.75" customHeight="1">
      <c r="A37" s="48" t="s">
        <v>96</v>
      </c>
      <c r="B37" s="49">
        <f>58.97</f>
        <v>58.97</v>
      </c>
      <c r="C37" s="50" t="s">
        <v>75</v>
      </c>
      <c r="D37" s="50" t="s">
        <v>41</v>
      </c>
      <c r="E37" s="50" t="s">
        <v>36</v>
      </c>
    </row>
    <row r="38" spans="1:5" s="50" customFormat="1" ht="12.75" customHeight="1">
      <c r="A38" s="48" t="s">
        <v>97</v>
      </c>
      <c r="B38" s="49">
        <f>28.94</f>
        <v>28.94</v>
      </c>
      <c r="C38" s="50" t="s">
        <v>95</v>
      </c>
      <c r="D38" s="50" t="s">
        <v>41</v>
      </c>
      <c r="E38" s="50" t="s">
        <v>33</v>
      </c>
    </row>
    <row r="39" spans="1:5" s="50" customFormat="1" ht="12.75">
      <c r="A39" s="48" t="s">
        <v>53</v>
      </c>
      <c r="B39" s="49">
        <f>549+579.99-579.99</f>
        <v>549</v>
      </c>
      <c r="C39" s="50" t="s">
        <v>87</v>
      </c>
      <c r="D39" s="50" t="s">
        <v>31</v>
      </c>
      <c r="E39" s="50" t="s">
        <v>32</v>
      </c>
    </row>
    <row r="40" spans="1:5" s="50" customFormat="1" ht="12.75">
      <c r="A40" s="48" t="s">
        <v>53</v>
      </c>
      <c r="B40" s="49">
        <f>142.67</f>
        <v>142.67</v>
      </c>
      <c r="C40" s="50" t="s">
        <v>87</v>
      </c>
      <c r="D40" s="50" t="s">
        <v>35</v>
      </c>
      <c r="E40" s="50" t="s">
        <v>36</v>
      </c>
    </row>
    <row r="41" spans="1:5" s="50" customFormat="1" ht="12.75">
      <c r="A41" s="78" t="s">
        <v>98</v>
      </c>
      <c r="B41" s="49">
        <f>33.7</f>
        <v>33.7</v>
      </c>
      <c r="C41" s="50" t="s">
        <v>99</v>
      </c>
      <c r="D41" s="50" t="s">
        <v>41</v>
      </c>
      <c r="E41" s="50" t="s">
        <v>33</v>
      </c>
    </row>
    <row r="42" spans="1:5" s="50" customFormat="1" ht="12.75">
      <c r="A42" s="48" t="s">
        <v>100</v>
      </c>
      <c r="B42" s="49">
        <f>31.54</f>
        <v>31.54</v>
      </c>
      <c r="C42" s="50" t="s">
        <v>99</v>
      </c>
      <c r="D42" s="50" t="s">
        <v>41</v>
      </c>
      <c r="E42" s="50" t="s">
        <v>33</v>
      </c>
    </row>
    <row r="43" spans="1:5" s="50" customFormat="1" ht="12.75">
      <c r="A43" s="48" t="s">
        <v>102</v>
      </c>
      <c r="B43" s="49">
        <f>28.3+99.36</f>
        <v>127.66</v>
      </c>
      <c r="C43" s="50" t="s">
        <v>104</v>
      </c>
      <c r="D43" s="50" t="s">
        <v>41</v>
      </c>
      <c r="E43" s="50" t="s">
        <v>36</v>
      </c>
    </row>
    <row r="44" spans="1:5" s="50" customFormat="1" ht="12.75">
      <c r="A44" s="48" t="s">
        <v>103</v>
      </c>
      <c r="B44" s="49">
        <f>27</f>
        <v>27</v>
      </c>
      <c r="C44" s="50" t="s">
        <v>99</v>
      </c>
      <c r="D44" s="50" t="s">
        <v>41</v>
      </c>
      <c r="E44" s="50" t="s">
        <v>33</v>
      </c>
    </row>
    <row r="45" spans="1:2" s="50" customFormat="1" ht="12.75">
      <c r="A45" s="78"/>
      <c r="B45" s="49"/>
    </row>
    <row r="46" spans="1:2" s="36" customFormat="1" ht="18" customHeight="1">
      <c r="A46" s="76" t="s">
        <v>69</v>
      </c>
      <c r="B46" s="77" t="s">
        <v>72</v>
      </c>
    </row>
    <row r="47" spans="1:7" s="50" customFormat="1" ht="12.75">
      <c r="A47" s="48" t="s">
        <v>59</v>
      </c>
      <c r="B47" s="49">
        <f>35.64+32.4</f>
        <v>68.03999999999999</v>
      </c>
      <c r="C47" s="50" t="s">
        <v>107</v>
      </c>
      <c r="D47" s="50" t="s">
        <v>41</v>
      </c>
      <c r="E47" s="50" t="s">
        <v>33</v>
      </c>
      <c r="G47" s="50" t="s">
        <v>101</v>
      </c>
    </row>
    <row r="48" spans="1:7" s="50" customFormat="1" ht="12.75">
      <c r="A48" s="48" t="s">
        <v>105</v>
      </c>
      <c r="B48" s="49">
        <f>7.45+18.47</f>
        <v>25.919999999999998</v>
      </c>
      <c r="C48" s="50" t="s">
        <v>107</v>
      </c>
      <c r="D48" s="50" t="s">
        <v>41</v>
      </c>
      <c r="E48" s="50" t="s">
        <v>33</v>
      </c>
      <c r="G48" s="50" t="s">
        <v>101</v>
      </c>
    </row>
    <row r="49" spans="1:7" s="50" customFormat="1" ht="12.75">
      <c r="A49" s="48" t="s">
        <v>106</v>
      </c>
      <c r="B49" s="49">
        <f>15.12+9.29+14.04</f>
        <v>38.449999999999996</v>
      </c>
      <c r="C49" s="50" t="s">
        <v>108</v>
      </c>
      <c r="D49" s="50" t="s">
        <v>41</v>
      </c>
      <c r="E49" s="50" t="s">
        <v>33</v>
      </c>
      <c r="G49" s="50" t="s">
        <v>101</v>
      </c>
    </row>
    <row r="50" spans="1:7" s="50" customFormat="1" ht="12.75">
      <c r="A50" s="48" t="s">
        <v>60</v>
      </c>
      <c r="B50" s="49">
        <f>20.09+35.96+36.94</f>
        <v>92.99</v>
      </c>
      <c r="C50" s="50" t="s">
        <v>108</v>
      </c>
      <c r="D50" s="50" t="s">
        <v>41</v>
      </c>
      <c r="E50" s="50" t="s">
        <v>33</v>
      </c>
      <c r="G50" s="50" t="s">
        <v>101</v>
      </c>
    </row>
    <row r="51" spans="1:7" s="50" customFormat="1" ht="12.75">
      <c r="A51" s="48" t="s">
        <v>109</v>
      </c>
      <c r="B51" s="49">
        <f>34.99+11.34+17.39+12.42</f>
        <v>76.14</v>
      </c>
      <c r="C51" s="50" t="s">
        <v>112</v>
      </c>
      <c r="D51" s="50" t="s">
        <v>41</v>
      </c>
      <c r="E51" s="50" t="s">
        <v>33</v>
      </c>
      <c r="G51" s="50" t="s">
        <v>101</v>
      </c>
    </row>
    <row r="52" spans="1:6" s="81" customFormat="1" ht="26.25">
      <c r="A52" s="79" t="s">
        <v>66</v>
      </c>
      <c r="B52" s="80">
        <f>407+74-222+371</f>
        <v>630</v>
      </c>
      <c r="C52" s="81" t="s">
        <v>88</v>
      </c>
      <c r="D52" s="81" t="s">
        <v>31</v>
      </c>
      <c r="E52" s="81" t="s">
        <v>58</v>
      </c>
      <c r="F52" s="81" t="s">
        <v>82</v>
      </c>
    </row>
    <row r="53" spans="1:7" s="50" customFormat="1" ht="12.75">
      <c r="A53" s="48" t="s">
        <v>110</v>
      </c>
      <c r="B53" s="49">
        <f>6.37</f>
        <v>6.37</v>
      </c>
      <c r="C53" s="50" t="s">
        <v>99</v>
      </c>
      <c r="D53" s="50" t="s">
        <v>41</v>
      </c>
      <c r="E53" s="50" t="s">
        <v>33</v>
      </c>
      <c r="G53" s="50" t="s">
        <v>101</v>
      </c>
    </row>
    <row r="54" spans="1:7" s="50" customFormat="1" ht="12.75">
      <c r="A54" s="48" t="s">
        <v>111</v>
      </c>
      <c r="B54" s="49">
        <f>15.12</f>
        <v>15.12</v>
      </c>
      <c r="C54" s="50" t="s">
        <v>99</v>
      </c>
      <c r="D54" s="50" t="s">
        <v>41</v>
      </c>
      <c r="E54" s="50" t="s">
        <v>33</v>
      </c>
      <c r="G54" s="50" t="s">
        <v>101</v>
      </c>
    </row>
    <row r="55" spans="1:7" s="50" customFormat="1" ht="12.75">
      <c r="A55" s="48" t="s">
        <v>67</v>
      </c>
      <c r="B55" s="49">
        <f>34.13</f>
        <v>34.13</v>
      </c>
      <c r="C55" s="50" t="s">
        <v>113</v>
      </c>
      <c r="D55" s="50" t="s">
        <v>41</v>
      </c>
      <c r="E55" s="50" t="s">
        <v>33</v>
      </c>
      <c r="G55" s="50" t="s">
        <v>101</v>
      </c>
    </row>
    <row r="56" spans="1:7" s="50" customFormat="1" ht="12.75">
      <c r="A56" s="48" t="s">
        <v>67</v>
      </c>
      <c r="B56" s="49">
        <f>47.95</f>
        <v>47.95</v>
      </c>
      <c r="C56" s="50" t="s">
        <v>114</v>
      </c>
      <c r="D56" s="50" t="s">
        <v>41</v>
      </c>
      <c r="E56" s="50" t="s">
        <v>37</v>
      </c>
      <c r="G56" s="50" t="s">
        <v>101</v>
      </c>
    </row>
    <row r="57" spans="1:5" s="50" customFormat="1" ht="12.75">
      <c r="A57" s="48" t="s">
        <v>64</v>
      </c>
      <c r="B57" s="49">
        <f>510</f>
        <v>510</v>
      </c>
      <c r="C57" s="50" t="s">
        <v>80</v>
      </c>
      <c r="D57" s="50" t="s">
        <v>31</v>
      </c>
      <c r="E57" s="50" t="s">
        <v>81</v>
      </c>
    </row>
    <row r="58" spans="1:5" s="50" customFormat="1" ht="12.75">
      <c r="A58" s="48" t="s">
        <v>67</v>
      </c>
      <c r="B58" s="49">
        <f>282</f>
        <v>282</v>
      </c>
      <c r="C58" s="50" t="s">
        <v>80</v>
      </c>
      <c r="D58" s="50" t="s">
        <v>68</v>
      </c>
      <c r="E58" s="50" t="s">
        <v>37</v>
      </c>
    </row>
    <row r="59" spans="1:7" s="50" customFormat="1" ht="12.75">
      <c r="A59" s="48" t="s">
        <v>62</v>
      </c>
      <c r="B59" s="49">
        <f>45.9</f>
        <v>45.9</v>
      </c>
      <c r="C59" s="50" t="s">
        <v>115</v>
      </c>
      <c r="D59" s="50" t="s">
        <v>41</v>
      </c>
      <c r="E59" s="50" t="s">
        <v>33</v>
      </c>
      <c r="G59" s="50" t="s">
        <v>101</v>
      </c>
    </row>
    <row r="60" spans="1:6" s="81" customFormat="1" ht="26.25">
      <c r="A60" s="79" t="s">
        <v>65</v>
      </c>
      <c r="B60" s="80">
        <f>370+186</f>
        <v>556</v>
      </c>
      <c r="C60" s="81" t="s">
        <v>89</v>
      </c>
      <c r="D60" s="81" t="s">
        <v>31</v>
      </c>
      <c r="E60" s="81" t="s">
        <v>32</v>
      </c>
      <c r="F60" s="81" t="s">
        <v>83</v>
      </c>
    </row>
    <row r="61" spans="1:5" s="50" customFormat="1" ht="12.75">
      <c r="A61" s="78" t="s">
        <v>94</v>
      </c>
      <c r="B61" s="49">
        <f>8.86+13.93</f>
        <v>22.79</v>
      </c>
      <c r="C61" s="50" t="s">
        <v>107</v>
      </c>
      <c r="D61" s="50" t="s">
        <v>41</v>
      </c>
      <c r="E61" s="50" t="s">
        <v>33</v>
      </c>
    </row>
    <row r="62" spans="1:2" s="50" customFormat="1" ht="12.75">
      <c r="A62" s="78"/>
      <c r="B62" s="49"/>
    </row>
    <row r="63" spans="1:2" s="36" customFormat="1" ht="12.75">
      <c r="A63" s="47" t="s">
        <v>30</v>
      </c>
      <c r="B63" s="43">
        <f>SUM(B34:B61)</f>
        <v>5007.279999999998</v>
      </c>
    </row>
    <row r="64" spans="1:2" s="36" customFormat="1" ht="12.75">
      <c r="A64" s="42"/>
      <c r="B64" s="43"/>
    </row>
    <row r="65" spans="1:3" s="6" customFormat="1" ht="67.5" customHeight="1">
      <c r="A65" s="23" t="s">
        <v>28</v>
      </c>
      <c r="B65" s="20"/>
      <c r="C65" s="8"/>
    </row>
    <row r="66" spans="1:28" ht="12.75">
      <c r="A66" s="25" t="s">
        <v>2</v>
      </c>
      <c r="B66" s="41">
        <f>+B63+B29</f>
        <v>5274.379999999998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7"/>
    </row>
  </sheetData>
  <sheetProtection/>
  <mergeCells count="7">
    <mergeCell ref="B11:C11"/>
    <mergeCell ref="B31:C31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:E40"/>
    </sheetView>
  </sheetViews>
  <sheetFormatPr defaultColWidth="9.140625" defaultRowHeight="12.75"/>
  <cols>
    <col min="1" max="1" width="23.8515625" style="2" customWidth="1"/>
    <col min="2" max="2" width="23.140625" style="19" customWidth="1"/>
    <col min="3" max="3" width="57.7109375" style="2" customWidth="1"/>
    <col min="4" max="4" width="27.140625" style="2" customWidth="1"/>
    <col min="5" max="5" width="28.140625" style="2" customWidth="1"/>
    <col min="6" max="6" width="18.8515625" style="0" customWidth="1"/>
    <col min="7" max="7" width="18.421875" style="0" customWidth="1"/>
  </cols>
  <sheetData>
    <row r="1" spans="1:5" s="1" customFormat="1" ht="36" customHeight="1">
      <c r="A1" s="89" t="str">
        <f>+Travel!A1</f>
        <v>Name of organisation - Ministry of Pacific Island Affairs</v>
      </c>
      <c r="B1" s="90"/>
      <c r="C1" s="90"/>
      <c r="D1" s="90"/>
      <c r="E1" s="90"/>
    </row>
    <row r="2" spans="1:4" s="10" customFormat="1" ht="35.25" customHeight="1">
      <c r="A2" s="89" t="str">
        <f>+Travel!A2</f>
        <v>Name of CE: Dr Colin Tukuitonga and Pauline A Winter</v>
      </c>
      <c r="B2" s="90"/>
      <c r="C2" s="89" t="str">
        <f>+Travel!C2</f>
        <v>Period [01/07/2012 - 31/12/2012]</v>
      </c>
      <c r="D2" s="90"/>
    </row>
    <row r="3" spans="1:3" s="5" customFormat="1" ht="35.25" customHeight="1">
      <c r="A3" s="5" t="s">
        <v>10</v>
      </c>
      <c r="B3" s="91" t="s">
        <v>4</v>
      </c>
      <c r="C3" s="91"/>
    </row>
    <row r="4" spans="1:5" s="7" customFormat="1" ht="25.5" customHeight="1">
      <c r="A4" s="7" t="s">
        <v>0</v>
      </c>
      <c r="B4" s="21" t="s">
        <v>2</v>
      </c>
      <c r="C4" s="7" t="s">
        <v>11</v>
      </c>
      <c r="D4" s="7" t="s">
        <v>12</v>
      </c>
      <c r="E4" s="7" t="s">
        <v>1</v>
      </c>
    </row>
    <row r="5" spans="1:2" s="74" customFormat="1" ht="18.75" customHeight="1">
      <c r="A5" s="40" t="s">
        <v>70</v>
      </c>
      <c r="B5" s="71" t="s">
        <v>71</v>
      </c>
    </row>
    <row r="6" s="74" customFormat="1" ht="12.75" customHeight="1">
      <c r="B6" s="75"/>
    </row>
    <row r="7" spans="1:6" s="52" customFormat="1" ht="12.75">
      <c r="A7" s="65" t="s">
        <v>45</v>
      </c>
      <c r="B7" s="66">
        <v>67</v>
      </c>
      <c r="C7" s="51" t="s">
        <v>46</v>
      </c>
      <c r="D7" s="51" t="s">
        <v>40</v>
      </c>
      <c r="E7" s="51" t="s">
        <v>33</v>
      </c>
      <c r="F7" s="51"/>
    </row>
    <row r="8" spans="1:6" s="52" customFormat="1" ht="12.75">
      <c r="A8" s="65"/>
      <c r="B8" s="66"/>
      <c r="C8" s="51"/>
      <c r="D8" s="51"/>
      <c r="E8" s="51"/>
      <c r="F8" s="51"/>
    </row>
    <row r="9" spans="1:6" s="52" customFormat="1" ht="12.75">
      <c r="A9" s="65"/>
      <c r="B9" s="66"/>
      <c r="C9" s="51"/>
      <c r="D9" s="51"/>
      <c r="E9" s="51"/>
      <c r="F9" s="51"/>
    </row>
    <row r="10" spans="1:6" s="52" customFormat="1" ht="12.75">
      <c r="A10" s="65"/>
      <c r="B10" s="66"/>
      <c r="C10" s="51"/>
      <c r="D10" s="51"/>
      <c r="E10" s="51"/>
      <c r="F10" s="51"/>
    </row>
    <row r="11" spans="1:7" s="50" customFormat="1" ht="12.75">
      <c r="A11" s="48"/>
      <c r="B11" s="49"/>
      <c r="G11" s="36"/>
    </row>
    <row r="12" spans="1:6" s="50" customFormat="1" ht="19.5" customHeight="1">
      <c r="A12" s="48"/>
      <c r="B12" s="49"/>
      <c r="D12" s="51"/>
      <c r="F12" s="51"/>
    </row>
    <row r="13" spans="1:5" s="45" customFormat="1" ht="12.75">
      <c r="A13" s="46"/>
      <c r="B13" s="38"/>
      <c r="C13" s="39"/>
      <c r="D13" s="39"/>
      <c r="E13" s="39"/>
    </row>
    <row r="14" spans="1:5" s="45" customFormat="1" ht="12.75">
      <c r="A14" s="46"/>
      <c r="B14" s="38"/>
      <c r="C14" s="39"/>
      <c r="D14" s="39"/>
      <c r="E14" s="39"/>
    </row>
    <row r="15" spans="1:5" s="52" customFormat="1" ht="12.75" hidden="1">
      <c r="A15" s="51"/>
      <c r="B15" s="66">
        <f>SUM(B7:B14)</f>
        <v>67</v>
      </c>
      <c r="C15" s="51"/>
      <c r="D15" s="51"/>
      <c r="E15" s="51"/>
    </row>
    <row r="17" ht="11.25" customHeight="1"/>
    <row r="18" ht="12.75" hidden="1"/>
    <row r="19" spans="1:5" s="11" customFormat="1" ht="25.5" customHeight="1">
      <c r="A19" s="4" t="s">
        <v>10</v>
      </c>
      <c r="B19" s="87" t="s">
        <v>7</v>
      </c>
      <c r="C19" s="87"/>
      <c r="D19" s="4"/>
      <c r="E19" s="4"/>
    </row>
    <row r="20" spans="1:5" ht="22.5" customHeight="1">
      <c r="A20" s="7" t="s">
        <v>0</v>
      </c>
      <c r="B20" s="21" t="s">
        <v>2</v>
      </c>
      <c r="C20" s="7"/>
      <c r="D20" s="7"/>
      <c r="E20" s="7"/>
    </row>
    <row r="21" spans="1:5" ht="18" customHeight="1">
      <c r="A21" s="40" t="s">
        <v>70</v>
      </c>
      <c r="B21" s="71" t="s">
        <v>71</v>
      </c>
      <c r="C21" s="74"/>
      <c r="D21" s="74"/>
      <c r="E21" s="74"/>
    </row>
    <row r="22" spans="1:5" ht="12.75" customHeight="1">
      <c r="A22" s="74"/>
      <c r="B22" s="75"/>
      <c r="C22" s="74"/>
      <c r="D22" s="74"/>
      <c r="E22" s="74"/>
    </row>
    <row r="23" spans="1:7" s="52" customFormat="1" ht="12.75">
      <c r="A23" s="65" t="s">
        <v>42</v>
      </c>
      <c r="B23" s="66">
        <f>180</f>
        <v>180</v>
      </c>
      <c r="C23" s="51" t="s">
        <v>43</v>
      </c>
      <c r="D23" s="51" t="s">
        <v>54</v>
      </c>
      <c r="E23" s="51" t="s">
        <v>37</v>
      </c>
      <c r="F23" s="51" t="s">
        <v>55</v>
      </c>
      <c r="G23" s="51"/>
    </row>
    <row r="24" spans="1:7" s="52" customFormat="1" ht="12.75">
      <c r="A24" s="65"/>
      <c r="B24" s="66"/>
      <c r="C24" s="51"/>
      <c r="D24" s="51"/>
      <c r="E24" s="51"/>
      <c r="F24" s="51"/>
      <c r="G24" s="51"/>
    </row>
    <row r="25" spans="1:7" s="52" customFormat="1" ht="12.75">
      <c r="A25" s="65"/>
      <c r="B25" s="66"/>
      <c r="C25" s="51"/>
      <c r="D25" s="51"/>
      <c r="E25" s="51"/>
      <c r="F25" s="51"/>
      <c r="G25" s="51"/>
    </row>
    <row r="26" spans="1:7" s="52" customFormat="1" ht="12.75" customHeight="1">
      <c r="A26" s="65"/>
      <c r="B26" s="66"/>
      <c r="C26" s="51"/>
      <c r="D26" s="51"/>
      <c r="E26" s="51"/>
      <c r="F26" s="51"/>
      <c r="G26" s="51"/>
    </row>
    <row r="27" spans="1:6" s="45" customFormat="1" ht="12.75">
      <c r="A27" s="44"/>
      <c r="B27" s="38"/>
      <c r="C27" s="39"/>
      <c r="D27" s="39"/>
      <c r="E27" s="39"/>
      <c r="F27" s="39"/>
    </row>
    <row r="28" spans="1:6" s="36" customFormat="1" ht="12.75" customHeight="1">
      <c r="A28" s="42"/>
      <c r="B28" s="43"/>
      <c r="D28" s="39"/>
      <c r="F28" s="39"/>
    </row>
    <row r="29" spans="1:6" s="36" customFormat="1" ht="12.75" customHeight="1">
      <c r="A29" s="42"/>
      <c r="B29" s="43"/>
      <c r="D29" s="39"/>
      <c r="F29" s="39"/>
    </row>
    <row r="30" spans="1:4" s="36" customFormat="1" ht="12.75" customHeight="1">
      <c r="A30" s="42"/>
      <c r="B30" s="43"/>
      <c r="D30" s="39"/>
    </row>
    <row r="31" spans="1:7" s="45" customFormat="1" ht="12.75">
      <c r="A31" s="44"/>
      <c r="B31" s="38"/>
      <c r="C31" s="39"/>
      <c r="D31" s="39"/>
      <c r="E31" s="39"/>
      <c r="F31" s="39"/>
      <c r="G31" s="39"/>
    </row>
    <row r="32" spans="1:5" s="45" customFormat="1" ht="12.75">
      <c r="A32" s="46"/>
      <c r="B32" s="38"/>
      <c r="C32" s="39"/>
      <c r="D32" s="39"/>
      <c r="E32" s="39"/>
    </row>
    <row r="33" spans="1:5" s="45" customFormat="1" ht="12.75">
      <c r="A33" s="46"/>
      <c r="B33" s="38"/>
      <c r="C33" s="39"/>
      <c r="D33" s="39"/>
      <c r="E33" s="39"/>
    </row>
    <row r="34" spans="1:5" s="45" customFormat="1" ht="12.75">
      <c r="A34" s="46"/>
      <c r="B34" s="38"/>
      <c r="C34" s="39"/>
      <c r="D34" s="39"/>
      <c r="E34" s="39"/>
    </row>
    <row r="35" spans="1:5" s="52" customFormat="1" ht="12.75" hidden="1">
      <c r="A35" s="67"/>
      <c r="B35" s="66">
        <f>SUM(B23:B34)</f>
        <v>180</v>
      </c>
      <c r="C35" s="51"/>
      <c r="D35" s="51"/>
      <c r="E35" s="51"/>
    </row>
    <row r="36" spans="1:5" s="45" customFormat="1" ht="12.75">
      <c r="A36" s="46"/>
      <c r="B36" s="38"/>
      <c r="C36" s="39"/>
      <c r="D36" s="39"/>
      <c r="E36" s="39"/>
    </row>
    <row r="37" ht="12.75">
      <c r="A37" s="18"/>
    </row>
    <row r="39" spans="1:3" s="6" customFormat="1" ht="48" customHeight="1">
      <c r="A39" s="12" t="s">
        <v>27</v>
      </c>
      <c r="B39" s="20">
        <f>+B35+B15</f>
        <v>247</v>
      </c>
      <c r="C39" s="8"/>
    </row>
  </sheetData>
  <sheetProtection/>
  <mergeCells count="5">
    <mergeCell ref="A1:E1"/>
    <mergeCell ref="A2:B2"/>
    <mergeCell ref="C2:D2"/>
    <mergeCell ref="B3:C3"/>
    <mergeCell ref="B19:C19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3.8515625" style="2" customWidth="1"/>
    <col min="2" max="2" width="23.140625" style="19" customWidth="1"/>
    <col min="3" max="3" width="57.57421875" style="2" customWidth="1"/>
    <col min="4" max="4" width="27.140625" style="2" customWidth="1"/>
    <col min="5" max="5" width="28.140625" style="2" customWidth="1"/>
  </cols>
  <sheetData>
    <row r="1" spans="1:5" ht="39.75" customHeight="1">
      <c r="A1" s="83" t="str">
        <f>+Travel!A1</f>
        <v>Name of organisation - Ministry of Pacific Island Affairs</v>
      </c>
      <c r="B1" s="84"/>
      <c r="C1" s="84"/>
      <c r="D1" s="84"/>
      <c r="E1" s="84"/>
    </row>
    <row r="2" spans="1:5" ht="29.25" customHeight="1">
      <c r="A2" s="85" t="str">
        <f>+Travel!A2</f>
        <v>Name of CE: Dr Colin Tukuitonga and Pauline A Winter</v>
      </c>
      <c r="B2" s="86"/>
      <c r="C2" s="85" t="str">
        <f>+Travel!C2</f>
        <v>Period [01/07/2012 - 31/12/2012]</v>
      </c>
      <c r="D2" s="86"/>
      <c r="E2" s="3"/>
    </row>
    <row r="3" spans="1:5" ht="39.75" customHeight="1">
      <c r="A3" s="4" t="s">
        <v>13</v>
      </c>
      <c r="B3" s="87" t="s">
        <v>4</v>
      </c>
      <c r="C3" s="87"/>
      <c r="D3" s="4"/>
      <c r="E3" s="4"/>
    </row>
    <row r="4" spans="1:5" ht="21.75" customHeight="1">
      <c r="A4" s="3" t="s">
        <v>0</v>
      </c>
      <c r="B4" s="37" t="s">
        <v>2</v>
      </c>
      <c r="C4" s="86" t="s">
        <v>14</v>
      </c>
      <c r="D4" s="86"/>
      <c r="E4" s="3" t="s">
        <v>15</v>
      </c>
    </row>
    <row r="5" spans="1:5" s="45" customFormat="1" ht="12.75">
      <c r="A5" s="44"/>
      <c r="B5" s="38"/>
      <c r="C5" s="39"/>
      <c r="D5" s="39"/>
      <c r="E5" s="39"/>
    </row>
    <row r="10" spans="1:5" ht="18" customHeight="1">
      <c r="A10" s="4" t="s">
        <v>13</v>
      </c>
      <c r="B10" s="87" t="s">
        <v>7</v>
      </c>
      <c r="C10" s="87"/>
      <c r="D10" s="4"/>
      <c r="E10" s="4"/>
    </row>
    <row r="11" spans="1:5" ht="15" customHeight="1">
      <c r="A11" s="3" t="s">
        <v>0</v>
      </c>
      <c r="B11" s="37" t="s">
        <v>2</v>
      </c>
      <c r="C11" s="3"/>
      <c r="D11" s="3"/>
      <c r="E11" s="3"/>
    </row>
    <row r="12" spans="1:5" ht="18" customHeight="1">
      <c r="A12" s="40" t="s">
        <v>70</v>
      </c>
      <c r="B12" s="71" t="s">
        <v>71</v>
      </c>
      <c r="C12" s="74"/>
      <c r="D12" s="74"/>
      <c r="E12" s="74"/>
    </row>
    <row r="13" spans="1:5" ht="12.75" customHeight="1">
      <c r="A13" s="74"/>
      <c r="B13" s="75"/>
      <c r="C13" s="74"/>
      <c r="D13" s="74"/>
      <c r="E13" s="74"/>
    </row>
    <row r="14" spans="1:7" s="45" customFormat="1" ht="12.75">
      <c r="A14" s="65" t="s">
        <v>52</v>
      </c>
      <c r="B14" s="66">
        <f>98</f>
        <v>98</v>
      </c>
      <c r="C14" s="51" t="s">
        <v>85</v>
      </c>
      <c r="D14" s="39"/>
      <c r="E14" s="39"/>
      <c r="F14" s="39"/>
      <c r="G14" s="52"/>
    </row>
    <row r="15" spans="1:6" s="52" customFormat="1" ht="12.75">
      <c r="A15" s="65" t="s">
        <v>56</v>
      </c>
      <c r="B15" s="66">
        <f>100</f>
        <v>100</v>
      </c>
      <c r="C15" s="51" t="s">
        <v>57</v>
      </c>
      <c r="D15" s="51"/>
      <c r="E15" s="51"/>
      <c r="F15" s="51"/>
    </row>
    <row r="16" spans="1:6" s="52" customFormat="1" ht="12.75">
      <c r="A16" s="65"/>
      <c r="B16" s="66"/>
      <c r="C16" s="51"/>
      <c r="D16" s="51"/>
      <c r="E16" s="51"/>
      <c r="F16" s="51"/>
    </row>
    <row r="17" spans="1:6" s="52" customFormat="1" ht="18" customHeight="1">
      <c r="A17" s="40" t="s">
        <v>69</v>
      </c>
      <c r="B17" s="71" t="s">
        <v>72</v>
      </c>
      <c r="C17" s="51"/>
      <c r="D17" s="51"/>
      <c r="E17" s="51"/>
      <c r="F17" s="51"/>
    </row>
    <row r="18" spans="1:6" s="52" customFormat="1" ht="12.75">
      <c r="A18" s="70"/>
      <c r="B18" s="66"/>
      <c r="C18" s="51"/>
      <c r="D18" s="51"/>
      <c r="E18" s="51"/>
      <c r="F18" s="51"/>
    </row>
    <row r="19" spans="1:6" s="52" customFormat="1" ht="12.75">
      <c r="A19" s="65" t="s">
        <v>60</v>
      </c>
      <c r="B19" s="66">
        <f>18.8</f>
        <v>18.8</v>
      </c>
      <c r="C19" s="51" t="s">
        <v>61</v>
      </c>
      <c r="D19" s="51"/>
      <c r="E19" s="51"/>
      <c r="F19" s="51"/>
    </row>
    <row r="20" spans="1:6" s="52" customFormat="1" ht="12.75">
      <c r="A20" s="65" t="s">
        <v>62</v>
      </c>
      <c r="B20" s="66">
        <f>30</f>
        <v>30</v>
      </c>
      <c r="C20" s="51" t="s">
        <v>63</v>
      </c>
      <c r="D20" s="51"/>
      <c r="E20" s="51"/>
      <c r="F20" s="51"/>
    </row>
    <row r="21" spans="1:6" s="52" customFormat="1" ht="12.75">
      <c r="A21" s="65"/>
      <c r="B21" s="66"/>
      <c r="C21" s="51"/>
      <c r="D21" s="51"/>
      <c r="E21" s="51"/>
      <c r="F21" s="51"/>
    </row>
    <row r="22" spans="1:6" s="52" customFormat="1" ht="12.75">
      <c r="A22" s="65"/>
      <c r="B22" s="66"/>
      <c r="C22" s="51"/>
      <c r="D22" s="51"/>
      <c r="E22" s="51"/>
      <c r="F22" s="51"/>
    </row>
    <row r="24" spans="1:5" ht="41.25">
      <c r="A24" s="9" t="s">
        <v>26</v>
      </c>
      <c r="B24" s="20">
        <f>SUM(B13:B21)</f>
        <v>246.8</v>
      </c>
      <c r="C24" s="8"/>
      <c r="D24" s="6"/>
      <c r="E24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:E20"/>
    </sheetView>
  </sheetViews>
  <sheetFormatPr defaultColWidth="9.140625" defaultRowHeight="12.75"/>
  <cols>
    <col min="1" max="1" width="23.8515625" style="58" customWidth="1"/>
    <col min="2" max="2" width="23.140625" style="2" customWidth="1"/>
    <col min="3" max="3" width="27.421875" style="2" customWidth="1"/>
    <col min="4" max="4" width="27.140625" style="64" customWidth="1"/>
    <col min="5" max="5" width="28.140625" style="2" customWidth="1"/>
  </cols>
  <sheetData>
    <row r="1" spans="1:5" ht="34.5" customHeight="1">
      <c r="A1" s="83" t="str">
        <f>+Travel!A1</f>
        <v>Name of organisation - Ministry of Pacific Island Affairs</v>
      </c>
      <c r="B1" s="84"/>
      <c r="C1" s="84"/>
      <c r="D1" s="84"/>
      <c r="E1" s="84"/>
    </row>
    <row r="2" spans="1:5" ht="30" customHeight="1">
      <c r="A2" s="85" t="str">
        <f>+Travel!A2</f>
        <v>Name of CE: Dr Colin Tukuitonga and Pauline A Winter</v>
      </c>
      <c r="B2" s="86"/>
      <c r="C2" s="85" t="str">
        <f>+Travel!C2</f>
        <v>Period [01/07/2012 - 31/12/2012]</v>
      </c>
      <c r="D2" s="86"/>
      <c r="E2" s="3"/>
    </row>
    <row r="3" spans="1:5" ht="27" customHeight="1">
      <c r="A3" s="87" t="s">
        <v>25</v>
      </c>
      <c r="B3" s="93"/>
      <c r="C3" s="93"/>
      <c r="D3" s="93"/>
      <c r="E3" s="93"/>
    </row>
    <row r="4" spans="1:5" s="13" customFormat="1" ht="50.25" customHeight="1">
      <c r="A4" s="94" t="s">
        <v>16</v>
      </c>
      <c r="B4" s="95"/>
      <c r="C4" s="95"/>
      <c r="D4" s="95"/>
      <c r="E4" s="95"/>
    </row>
    <row r="5" spans="1:5" ht="20.25" customHeight="1">
      <c r="A5" s="53" t="s">
        <v>17</v>
      </c>
      <c r="B5" s="91"/>
      <c r="C5" s="91"/>
      <c r="D5" s="59"/>
      <c r="E5" s="5"/>
    </row>
    <row r="6" spans="1:5" ht="19.5" customHeight="1">
      <c r="A6" s="54" t="s">
        <v>0</v>
      </c>
      <c r="B6" s="3" t="s">
        <v>18</v>
      </c>
      <c r="C6" s="3" t="s">
        <v>19</v>
      </c>
      <c r="D6" s="60" t="s">
        <v>20</v>
      </c>
      <c r="E6" s="3"/>
    </row>
    <row r="7" spans="1:5" s="52" customFormat="1" ht="12.75">
      <c r="A7" s="55" t="s">
        <v>78</v>
      </c>
      <c r="B7" s="51"/>
      <c r="C7" s="51"/>
      <c r="D7" s="61"/>
      <c r="E7" s="51"/>
    </row>
    <row r="12" spans="1:5" s="15" customFormat="1" ht="27" customHeight="1">
      <c r="A12" s="56" t="s">
        <v>21</v>
      </c>
      <c r="B12" s="92"/>
      <c r="C12" s="92"/>
      <c r="D12" s="62"/>
      <c r="E12" s="14"/>
    </row>
    <row r="13" spans="1:5" ht="12.75">
      <c r="A13" s="54" t="s">
        <v>0</v>
      </c>
      <c r="B13" s="3" t="s">
        <v>18</v>
      </c>
      <c r="C13" s="3" t="s">
        <v>22</v>
      </c>
      <c r="D13" s="60" t="s">
        <v>23</v>
      </c>
      <c r="E13" s="3"/>
    </row>
    <row r="14" ht="12.75">
      <c r="A14" s="58" t="s">
        <v>78</v>
      </c>
    </row>
    <row r="20" spans="1:5" ht="12.75">
      <c r="A20" s="57"/>
      <c r="B20" s="1"/>
      <c r="C20" s="1"/>
      <c r="D20" s="63"/>
      <c r="E20" s="1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Rosemary Brooks</cp:lastModifiedBy>
  <cp:lastPrinted>2013-01-30T23:19:32Z</cp:lastPrinted>
  <dcterms:created xsi:type="dcterms:W3CDTF">2010-10-17T20:59:02Z</dcterms:created>
  <dcterms:modified xsi:type="dcterms:W3CDTF">2013-02-28T03:48:13Z</dcterms:modified>
  <cp:category/>
  <cp:version/>
  <cp:contentType/>
  <cp:contentStatus/>
</cp:coreProperties>
</file>